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C35CED2C-6804-426B-91C4-6C3DA40A6F10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 s="1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 s="1"/>
  <c r="L44" i="16"/>
  <c r="L43" i="16"/>
  <c r="M43" i="16"/>
  <c r="N43" i="16"/>
  <c r="L32" i="16"/>
  <c r="L31" i="16"/>
  <c r="M31" i="16"/>
  <c r="N31" i="16"/>
  <c r="L20" i="16"/>
  <c r="L19" i="16"/>
  <c r="M19" i="16"/>
  <c r="N19" i="16" s="1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N31" i="15" s="1"/>
  <c r="M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 s="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 s="1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C31" i="6" s="1"/>
  <c r="AB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N31" i="12" s="1"/>
  <c r="M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 s="1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N31" i="8" s="1"/>
  <c r="M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 s="1"/>
  <c r="AA20" i="7"/>
  <c r="AA19" i="7"/>
  <c r="AB19" i="7"/>
  <c r="AC19" i="7"/>
  <c r="L44" i="7"/>
  <c r="L43" i="7"/>
  <c r="N43" i="7" s="1"/>
  <c r="M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N19" i="6" l="1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C30" i="17" l="1"/>
  <c r="AP41" i="17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27" i="16" l="1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9" i="9" l="1"/>
  <c r="AR20" i="9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<sst xmlns="http://schemas.openxmlformats.org/spreadsheetml/2006/main" count="3300" uniqueCount="40">
  <si>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</si>
  <si>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</si>
  <si>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</si>
  <si>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</si>
  <si>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</si>
  <si>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</si>
  <si>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</si>
  <si>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</si>
  <si>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</si>
  <si>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</si>
  <si>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</si>
  <si>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</si>
  <si>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</si>
  <si>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</si>
  <si>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</si>
  <si>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</si>
  <si>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</si>
  <si>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</si>
  <si>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</si>
  <si>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</si>
  <si>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</si>
  <si>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</si>
  <si>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</si>
  <si>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</si>
  <si>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</si>
  <si>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</si>
  <si>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</si>
  <si>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</si>
  <si>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</si>
  <si>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</si>
  <si>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</si>
  <si>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</si>
  <si>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</si>
  <si>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</si>
  <si>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</si>
  <si>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</si>
  <si>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</si>
  <si>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</si>
  <si>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</si>
  <si>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2012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</si>
</sst>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1443768.0000000002</v>
      </c>
      <c r="C15" s="2"/>
      <c r="D15" s="2">
        <v>4814759.9999999991</v>
      </c>
      <c r="E15" s="2"/>
      <c r="F15" s="2">
        <v>7351199.9999999991</v>
      </c>
      <c r="G15" s="2"/>
      <c r="H15" s="2">
        <v>5887979.9999999991</v>
      </c>
      <c r="I15" s="2"/>
      <c r="J15" s="2">
        <v>0</v>
      </c>
      <c r="K15" s="2"/>
      <c r="L15" s="1">
        <f>B15+D15+F15+H15+J15</f>
        <v>19497707.999999996</v>
      </c>
      <c r="M15" s="13">
        <f>C15+E15+G15+I15+K15</f>
        <v>0</v>
      </c>
      <c r="N15" s="14">
        <f>L15+M15</f>
        <v>19497707.999999996</v>
      </c>
      <c r="P15" s="3" t="s">
        <v>12</v>
      </c>
      <c r="Q15" s="2">
        <v>669</v>
      </c>
      <c r="R15" s="2">
        <v>0</v>
      </c>
      <c r="S15" s="2">
        <v>898</v>
      </c>
      <c r="T15" s="2">
        <v>0</v>
      </c>
      <c r="U15" s="2">
        <v>1128</v>
      </c>
      <c r="V15" s="2">
        <v>0</v>
      </c>
      <c r="W15" s="2">
        <v>2308</v>
      </c>
      <c r="X15" s="2">
        <v>0</v>
      </c>
      <c r="Y15" s="2">
        <v>169</v>
      </c>
      <c r="Z15" s="2">
        <v>0</v>
      </c>
      <c r="AA15" s="1">
        <f>Q15+S15+U15+W15+Y15</f>
        <v>5172</v>
      </c>
      <c r="AB15" s="13">
        <f>R15+T15+V15+X15+Z15</f>
        <v>0</v>
      </c>
      <c r="AC15" s="14">
        <f>AA15+AB15</f>
        <v>5172</v>
      </c>
      <c r="AE15" s="3" t="s">
        <v>12</v>
      </c>
      <c r="AF15" s="2">
        <f>IFERROR(B15/Q15, "N.A.")</f>
        <v>2158.0986547085204</v>
      </c>
      <c r="AG15" s="2" t="str">
        <f t="shared" ref="AG15:AP19" si="0">IFERROR(C15/R15, "N.A.")</f>
        <v>N.A.</v>
      </c>
      <c r="AH15" s="2">
        <f t="shared" si="0"/>
        <v>5361.6481069042302</v>
      </c>
      <c r="AI15" s="2" t="str">
        <f t="shared" si="0"/>
        <v>N.A.</v>
      </c>
      <c r="AJ15" s="2">
        <f t="shared" si="0"/>
        <v>6517.021276595744</v>
      </c>
      <c r="AK15" s="2" t="str">
        <f t="shared" si="0"/>
        <v>N.A.</v>
      </c>
      <c r="AL15" s="2">
        <f t="shared" si="0"/>
        <v>2551.117850953206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3769.8584686774934</v>
      </c>
      <c r="AQ15" s="13" t="str">
        <f t="shared" ref="AQ15" si="1">IFERROR(M15/AB15, "N.A.")</f>
        <v>N.A.</v>
      </c>
      <c r="AR15" s="14">
        <f t="shared" ref="AR15" si="2">IFERROR(N15/AC15, "N.A.")</f>
        <v>3769.8584686774934</v>
      </c>
    </row>
    <row r="16" spans="1:44" ht="15" customHeight="1" thickBot="1" x14ac:dyDescent="0.3">
      <c r="A16" s="3" t="s">
        <v>13</v>
      </c>
      <c r="B16" s="2">
        <v>1700390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1700390</v>
      </c>
      <c r="M16" s="13">
        <f t="shared" ref="M16:M18" si="4">C16+E16+G16+I16+K16</f>
        <v>0</v>
      </c>
      <c r="N16" s="14">
        <f t="shared" ref="N16:N18" si="5">L16+M16</f>
        <v>1700390</v>
      </c>
      <c r="P16" s="3" t="s">
        <v>13</v>
      </c>
      <c r="Q16" s="2">
        <v>608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608</v>
      </c>
      <c r="AB16" s="13">
        <f t="shared" ref="AB16:AB18" si="7">R16+T16+V16+X16+Z16</f>
        <v>0</v>
      </c>
      <c r="AC16" s="14">
        <f t="shared" ref="AC16:AC18" si="8">AA16+AB16</f>
        <v>608</v>
      </c>
      <c r="AE16" s="3" t="s">
        <v>13</v>
      </c>
      <c r="AF16" s="2">
        <f t="shared" ref="AF16:AF19" si="9">IFERROR(B16/Q16, "N.A.")</f>
        <v>2796.6940789473683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2796.6940789473683</v>
      </c>
      <c r="AQ16" s="13" t="str">
        <f t="shared" ref="AQ16:AQ18" si="11">IFERROR(M16/AB16, "N.A.")</f>
        <v>N.A.</v>
      </c>
      <c r="AR16" s="14">
        <f t="shared" ref="AR16:AR18" si="12">IFERROR(N16/AC16, "N.A.")</f>
        <v>2796.6940789473683</v>
      </c>
    </row>
    <row r="17" spans="1:44" ht="15" customHeight="1" thickBot="1" x14ac:dyDescent="0.3">
      <c r="A17" s="3" t="s">
        <v>14</v>
      </c>
      <c r="B17" s="2">
        <v>11455779.999999998</v>
      </c>
      <c r="C17" s="2">
        <v>62191610.000000007</v>
      </c>
      <c r="D17" s="2">
        <v>6004595.9999999991</v>
      </c>
      <c r="E17" s="2">
        <v>1794100</v>
      </c>
      <c r="F17" s="2"/>
      <c r="G17" s="2">
        <v>9946240.0000000019</v>
      </c>
      <c r="H17" s="2"/>
      <c r="I17" s="2">
        <v>3363600</v>
      </c>
      <c r="J17" s="2">
        <v>0</v>
      </c>
      <c r="K17" s="2"/>
      <c r="L17" s="1">
        <f t="shared" si="3"/>
        <v>17460375.999999996</v>
      </c>
      <c r="M17" s="13">
        <f t="shared" si="4"/>
        <v>77295550.000000015</v>
      </c>
      <c r="N17" s="14">
        <f t="shared" si="5"/>
        <v>94755926.000000015</v>
      </c>
      <c r="P17" s="3" t="s">
        <v>14</v>
      </c>
      <c r="Q17" s="2">
        <v>2823</v>
      </c>
      <c r="R17" s="2">
        <v>13741</v>
      </c>
      <c r="S17" s="2">
        <v>1383</v>
      </c>
      <c r="T17" s="2">
        <v>181</v>
      </c>
      <c r="U17" s="2">
        <v>0</v>
      </c>
      <c r="V17" s="2">
        <v>1094</v>
      </c>
      <c r="W17" s="2">
        <v>0</v>
      </c>
      <c r="X17" s="2">
        <v>735</v>
      </c>
      <c r="Y17" s="2">
        <v>741</v>
      </c>
      <c r="Z17" s="2">
        <v>0</v>
      </c>
      <c r="AA17" s="1">
        <f t="shared" si="6"/>
        <v>4947</v>
      </c>
      <c r="AB17" s="13">
        <f t="shared" si="7"/>
        <v>15751</v>
      </c>
      <c r="AC17" s="14">
        <f t="shared" si="8"/>
        <v>20698</v>
      </c>
      <c r="AE17" s="3" t="s">
        <v>14</v>
      </c>
      <c r="AF17" s="2">
        <f t="shared" si="9"/>
        <v>4058.0162947219264</v>
      </c>
      <c r="AG17" s="2">
        <f t="shared" si="0"/>
        <v>4525.9886471144755</v>
      </c>
      <c r="AH17" s="2">
        <f t="shared" si="0"/>
        <v>4341.7180043383942</v>
      </c>
      <c r="AI17" s="2">
        <f t="shared" si="0"/>
        <v>9912.1546961325967</v>
      </c>
      <c r="AJ17" s="2" t="str">
        <f t="shared" si="0"/>
        <v>N.A.</v>
      </c>
      <c r="AK17" s="2">
        <f t="shared" si="0"/>
        <v>9091.6270566727617</v>
      </c>
      <c r="AL17" s="2" t="str">
        <f t="shared" si="0"/>
        <v>N.A.</v>
      </c>
      <c r="AM17" s="2">
        <f t="shared" si="0"/>
        <v>4576.3265306122448</v>
      </c>
      <c r="AN17" s="2">
        <f t="shared" si="0"/>
        <v>0</v>
      </c>
      <c r="AO17" s="2" t="str">
        <f t="shared" si="0"/>
        <v>N.A.</v>
      </c>
      <c r="AP17" s="15">
        <f t="shared" si="10"/>
        <v>3529.4877703658776</v>
      </c>
      <c r="AQ17" s="13">
        <f t="shared" si="11"/>
        <v>4907.3423909593048</v>
      </c>
      <c r="AR17" s="14">
        <f t="shared" si="12"/>
        <v>4578.0232872741335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0</v>
      </c>
      <c r="AC18" s="17">
        <f t="shared" si="8"/>
        <v>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 t="str">
        <f t="shared" si="11"/>
        <v>N.A.</v>
      </c>
      <c r="AR18" s="14" t="str">
        <f t="shared" si="12"/>
        <v>N.A.</v>
      </c>
    </row>
    <row r="19" spans="1:44" ht="15" customHeight="1" thickBot="1" x14ac:dyDescent="0.3">
      <c r="A19" s="4" t="s">
        <v>16</v>
      </c>
      <c r="B19" s="2">
        <v>14599938</v>
      </c>
      <c r="C19" s="2">
        <v>62191610.000000007</v>
      </c>
      <c r="D19" s="2">
        <v>10819355.999999998</v>
      </c>
      <c r="E19" s="2">
        <v>1794100</v>
      </c>
      <c r="F19" s="2">
        <v>7351199.9999999991</v>
      </c>
      <c r="G19" s="2">
        <v>9946240.0000000019</v>
      </c>
      <c r="H19" s="2">
        <v>5887979.9999999991</v>
      </c>
      <c r="I19" s="2">
        <v>3363600</v>
      </c>
      <c r="J19" s="2">
        <v>0</v>
      </c>
      <c r="K19" s="2"/>
      <c r="L19" s="1">
        <f t="shared" ref="L19" si="13">B19+D19+F19+H19+J19</f>
        <v>38658474</v>
      </c>
      <c r="M19" s="13">
        <f t="shared" ref="M19" si="14">C19+E19+G19+I19+K19</f>
        <v>77295550.000000015</v>
      </c>
      <c r="N19" s="17">
        <f t="shared" ref="N19" si="15">L19+M19</f>
        <v>115954024.00000001</v>
      </c>
      <c r="P19" s="4" t="s">
        <v>16</v>
      </c>
      <c r="Q19" s="2">
        <v>4100</v>
      </c>
      <c r="R19" s="2">
        <v>13741</v>
      </c>
      <c r="S19" s="2">
        <v>2281</v>
      </c>
      <c r="T19" s="2">
        <v>181</v>
      </c>
      <c r="U19" s="2">
        <v>1128</v>
      </c>
      <c r="V19" s="2">
        <v>1094</v>
      </c>
      <c r="W19" s="2">
        <v>2308</v>
      </c>
      <c r="X19" s="2">
        <v>735</v>
      </c>
      <c r="Y19" s="2">
        <v>910</v>
      </c>
      <c r="Z19" s="2">
        <v>0</v>
      </c>
      <c r="AA19" s="1">
        <f t="shared" ref="AA19" si="16">Q19+S19+U19+W19+Y19</f>
        <v>10727</v>
      </c>
      <c r="AB19" s="13">
        <f t="shared" ref="AB19" si="17">R19+T19+V19+X19+Z19</f>
        <v>15751</v>
      </c>
      <c r="AC19" s="14">
        <f t="shared" ref="AC19" si="18">AA19+AB19</f>
        <v>26478</v>
      </c>
      <c r="AE19" s="4" t="s">
        <v>16</v>
      </c>
      <c r="AF19" s="2">
        <f t="shared" si="9"/>
        <v>3560.9604878048781</v>
      </c>
      <c r="AG19" s="2">
        <f t="shared" si="0"/>
        <v>4525.9886471144755</v>
      </c>
      <c r="AH19" s="2">
        <f t="shared" si="0"/>
        <v>4743.2512056115729</v>
      </c>
      <c r="AI19" s="2">
        <f t="shared" si="0"/>
        <v>9912.1546961325967</v>
      </c>
      <c r="AJ19" s="2">
        <f t="shared" si="0"/>
        <v>6517.021276595744</v>
      </c>
      <c r="AK19" s="2">
        <f t="shared" si="0"/>
        <v>9091.6270566727617</v>
      </c>
      <c r="AL19" s="2">
        <f t="shared" si="0"/>
        <v>2551.117850953206</v>
      </c>
      <c r="AM19" s="2">
        <f t="shared" si="0"/>
        <v>4576.3265306122448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3603.8476740934093</v>
      </c>
      <c r="AQ19" s="13">
        <f t="shared" ref="AQ19" si="20">IFERROR(M19/AB19, "N.A.")</f>
        <v>4907.3423909593048</v>
      </c>
      <c r="AR19" s="14">
        <f t="shared" ref="AR19" si="21">IFERROR(N19/AC19, "N.A.")</f>
        <v>4379.2591585467189</v>
      </c>
    </row>
    <row r="20" spans="1:44" ht="15" customHeight="1" thickBot="1" x14ac:dyDescent="0.3">
      <c r="A20" s="5" t="s">
        <v>0</v>
      </c>
      <c r="B20" s="24">
        <f>B19+C19</f>
        <v>76791548</v>
      </c>
      <c r="C20" s="26"/>
      <c r="D20" s="24">
        <f>D19+E19</f>
        <v>12613455.999999998</v>
      </c>
      <c r="E20" s="26"/>
      <c r="F20" s="24">
        <f>F19+G19</f>
        <v>17297440</v>
      </c>
      <c r="G20" s="26"/>
      <c r="H20" s="24">
        <f>H19+I19</f>
        <v>9251580</v>
      </c>
      <c r="I20" s="26"/>
      <c r="J20" s="24">
        <f>J19+K19</f>
        <v>0</v>
      </c>
      <c r="K20" s="26"/>
      <c r="L20" s="24">
        <f>L19+M19</f>
        <v>115954024.00000001</v>
      </c>
      <c r="M20" s="25"/>
      <c r="N20" s="18">
        <f>B20+D20+F20+H20+J20</f>
        <v>115954024</v>
      </c>
      <c r="P20" s="5" t="s">
        <v>0</v>
      </c>
      <c r="Q20" s="24">
        <f>Q19+R19</f>
        <v>17841</v>
      </c>
      <c r="R20" s="26"/>
      <c r="S20" s="24">
        <f>S19+T19</f>
        <v>2462</v>
      </c>
      <c r="T20" s="26"/>
      <c r="U20" s="24">
        <f>U19+V19</f>
        <v>2222</v>
      </c>
      <c r="V20" s="26"/>
      <c r="W20" s="24">
        <f>W19+X19</f>
        <v>3043</v>
      </c>
      <c r="X20" s="26"/>
      <c r="Y20" s="24">
        <f>Y19+Z19</f>
        <v>910</v>
      </c>
      <c r="Z20" s="26"/>
      <c r="AA20" s="24">
        <f>AA19+AB19</f>
        <v>26478</v>
      </c>
      <c r="AB20" s="26"/>
      <c r="AC20" s="19">
        <f>Q20+S20+U20+W20+Y20</f>
        <v>26478</v>
      </c>
      <c r="AE20" s="5" t="s">
        <v>0</v>
      </c>
      <c r="AF20" s="27">
        <f>IFERROR(B20/Q20,"N.A.")</f>
        <v>4304.2177008015242</v>
      </c>
      <c r="AG20" s="28"/>
      <c r="AH20" s="27">
        <f>IFERROR(D20/S20,"N.A.")</f>
        <v>5123.2558895207139</v>
      </c>
      <c r="AI20" s="28"/>
      <c r="AJ20" s="27">
        <f>IFERROR(F20/U20,"N.A.")</f>
        <v>7784.6264626462644</v>
      </c>
      <c r="AK20" s="28"/>
      <c r="AL20" s="27">
        <f>IFERROR(H20/W20,"N.A.")</f>
        <v>3040.2826158396319</v>
      </c>
      <c r="AM20" s="28"/>
      <c r="AN20" s="27">
        <f>IFERROR(J20/Y20,"N.A.")</f>
        <v>0</v>
      </c>
      <c r="AO20" s="28"/>
      <c r="AP20" s="27">
        <f>IFERROR(L20/AA20,"N.A.")</f>
        <v>4379.2591585467189</v>
      </c>
      <c r="AQ20" s="28"/>
      <c r="AR20" s="16">
        <f>IFERROR(N20/AC20, "N.A.")</f>
        <v>4379.259158546718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1007748</v>
      </c>
      <c r="C27" s="2"/>
      <c r="D27" s="2">
        <v>3950760</v>
      </c>
      <c r="E27" s="2"/>
      <c r="F27" s="2">
        <v>4985200</v>
      </c>
      <c r="G27" s="2"/>
      <c r="H27" s="2">
        <v>4004740</v>
      </c>
      <c r="I27" s="2"/>
      <c r="J27" s="2">
        <v>0</v>
      </c>
      <c r="K27" s="2"/>
      <c r="L27" s="1">
        <f>B27+D27+F27+H27+J27</f>
        <v>13948448</v>
      </c>
      <c r="M27" s="13">
        <f>C27+E27+G27+I27+K27</f>
        <v>0</v>
      </c>
      <c r="N27" s="14">
        <f>L27+M27</f>
        <v>13948448</v>
      </c>
      <c r="P27" s="3" t="s">
        <v>12</v>
      </c>
      <c r="Q27" s="2">
        <v>500</v>
      </c>
      <c r="R27" s="2">
        <v>0</v>
      </c>
      <c r="S27" s="2">
        <v>585</v>
      </c>
      <c r="T27" s="2">
        <v>0</v>
      </c>
      <c r="U27" s="2">
        <v>959</v>
      </c>
      <c r="V27" s="2">
        <v>0</v>
      </c>
      <c r="W27" s="2">
        <v>1508</v>
      </c>
      <c r="X27" s="2">
        <v>0</v>
      </c>
      <c r="Y27" s="2">
        <v>169</v>
      </c>
      <c r="Z27" s="2">
        <v>0</v>
      </c>
      <c r="AA27" s="1">
        <f>Q27+S27+U27+W27+Y27</f>
        <v>3721</v>
      </c>
      <c r="AB27" s="13">
        <f>R27+T27+V27+X27+Z27</f>
        <v>0</v>
      </c>
      <c r="AC27" s="14">
        <f>AA27+AB27</f>
        <v>3721</v>
      </c>
      <c r="AE27" s="3" t="s">
        <v>12</v>
      </c>
      <c r="AF27" s="2">
        <f>IFERROR(B27/Q27, "N.A.")</f>
        <v>2015.4960000000001</v>
      </c>
      <c r="AG27" s="2" t="str">
        <f t="shared" ref="AG27:AG31" si="22">IFERROR(C27/R27, "N.A.")</f>
        <v>N.A.</v>
      </c>
      <c r="AH27" s="2">
        <f t="shared" ref="AH27:AH31" si="23">IFERROR(D27/S27, "N.A.")</f>
        <v>6753.4358974358975</v>
      </c>
      <c r="AI27" s="2" t="str">
        <f t="shared" ref="AI27:AI31" si="24">IFERROR(E27/T27, "N.A.")</f>
        <v>N.A.</v>
      </c>
      <c r="AJ27" s="2">
        <f t="shared" ref="AJ27:AJ31" si="25">IFERROR(F27/U27, "N.A.")</f>
        <v>5198.3315954118871</v>
      </c>
      <c r="AK27" s="2" t="str">
        <f t="shared" ref="AK27:AK31" si="26">IFERROR(G27/V27, "N.A.")</f>
        <v>N.A.</v>
      </c>
      <c r="AL27" s="2">
        <f t="shared" ref="AL27:AL31" si="27">IFERROR(H27/W27, "N.A.")</f>
        <v>2655.663129973475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3748.5751142166087</v>
      </c>
      <c r="AQ27" s="13" t="str">
        <f t="shared" ref="AQ27:AQ30" si="32">IFERROR(M27/AB27, "N.A.")</f>
        <v>N.A.</v>
      </c>
      <c r="AR27" s="14">
        <f t="shared" ref="AR27:AR30" si="33">IFERROR(N27/AC27, "N.A.")</f>
        <v>3748.5751142166087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0</v>
      </c>
      <c r="AC28" s="14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 t="str">
        <f t="shared" si="32"/>
        <v>N.A.</v>
      </c>
      <c r="AR28" s="14" t="str">
        <f t="shared" si="33"/>
        <v>N.A.</v>
      </c>
    </row>
    <row r="29" spans="1:44" ht="15" customHeight="1" thickBot="1" x14ac:dyDescent="0.3">
      <c r="A29" s="3" t="s">
        <v>14</v>
      </c>
      <c r="B29" s="2">
        <v>5284800</v>
      </c>
      <c r="C29" s="2">
        <v>38207970</v>
      </c>
      <c r="D29" s="2">
        <v>4384230</v>
      </c>
      <c r="E29" s="2">
        <v>1794100</v>
      </c>
      <c r="F29" s="2"/>
      <c r="G29" s="2">
        <v>9946240</v>
      </c>
      <c r="H29" s="2"/>
      <c r="I29" s="2">
        <v>2853600</v>
      </c>
      <c r="J29" s="2">
        <v>0</v>
      </c>
      <c r="K29" s="2"/>
      <c r="L29" s="1">
        <f t="shared" si="34"/>
        <v>9669030</v>
      </c>
      <c r="M29" s="13">
        <f t="shared" si="35"/>
        <v>52801910</v>
      </c>
      <c r="N29" s="14">
        <f t="shared" si="36"/>
        <v>62470940</v>
      </c>
      <c r="P29" s="3" t="s">
        <v>14</v>
      </c>
      <c r="Q29" s="2">
        <v>1330</v>
      </c>
      <c r="R29" s="2">
        <v>8901</v>
      </c>
      <c r="S29" s="2">
        <v>889</v>
      </c>
      <c r="T29" s="2">
        <v>181</v>
      </c>
      <c r="U29" s="2">
        <v>0</v>
      </c>
      <c r="V29" s="2">
        <v>842</v>
      </c>
      <c r="W29" s="2">
        <v>0</v>
      </c>
      <c r="X29" s="2">
        <v>396</v>
      </c>
      <c r="Y29" s="2">
        <v>170</v>
      </c>
      <c r="Z29" s="2">
        <v>0</v>
      </c>
      <c r="AA29" s="1">
        <f t="shared" si="37"/>
        <v>2389</v>
      </c>
      <c r="AB29" s="13">
        <f t="shared" si="38"/>
        <v>10320</v>
      </c>
      <c r="AC29" s="14">
        <f t="shared" si="39"/>
        <v>12709</v>
      </c>
      <c r="AE29" s="3" t="s">
        <v>14</v>
      </c>
      <c r="AF29" s="2">
        <f t="shared" si="40"/>
        <v>3973.5338345864661</v>
      </c>
      <c r="AG29" s="2">
        <f t="shared" si="22"/>
        <v>4292.5480283114257</v>
      </c>
      <c r="AH29" s="2">
        <f t="shared" si="23"/>
        <v>4931.6422947131605</v>
      </c>
      <c r="AI29" s="2">
        <f t="shared" si="24"/>
        <v>9912.1546961325967</v>
      </c>
      <c r="AJ29" s="2" t="str">
        <f t="shared" si="25"/>
        <v>N.A.</v>
      </c>
      <c r="AK29" s="2">
        <f t="shared" si="26"/>
        <v>11812.636579572447</v>
      </c>
      <c r="AL29" s="2" t="str">
        <f t="shared" si="27"/>
        <v>N.A.</v>
      </c>
      <c r="AM29" s="2">
        <f t="shared" si="28"/>
        <v>7206.060606060606</v>
      </c>
      <c r="AN29" s="2">
        <f t="shared" si="29"/>
        <v>0</v>
      </c>
      <c r="AO29" s="2" t="str">
        <f t="shared" si="30"/>
        <v>N.A.</v>
      </c>
      <c r="AP29" s="15">
        <f t="shared" si="31"/>
        <v>4047.3126831310174</v>
      </c>
      <c r="AQ29" s="13">
        <f t="shared" si="32"/>
        <v>5116.4641472868216</v>
      </c>
      <c r="AR29" s="14">
        <f t="shared" si="33"/>
        <v>4915.488236682666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0</v>
      </c>
      <c r="AC30" s="17">
        <f t="shared" si="39"/>
        <v>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 t="str">
        <f t="shared" si="32"/>
        <v>N.A.</v>
      </c>
      <c r="AR30" s="14" t="str">
        <f t="shared" si="33"/>
        <v>N.A.</v>
      </c>
    </row>
    <row r="31" spans="1:44" ht="15" customHeight="1" thickBot="1" x14ac:dyDescent="0.3">
      <c r="A31" s="4" t="s">
        <v>16</v>
      </c>
      <c r="B31" s="2">
        <v>6292548</v>
      </c>
      <c r="C31" s="2">
        <v>38207970</v>
      </c>
      <c r="D31" s="2">
        <v>8334990</v>
      </c>
      <c r="E31" s="2">
        <v>1794100</v>
      </c>
      <c r="F31" s="2">
        <v>4985200</v>
      </c>
      <c r="G31" s="2">
        <v>9946240</v>
      </c>
      <c r="H31" s="2">
        <v>4004740</v>
      </c>
      <c r="I31" s="2">
        <v>2853600</v>
      </c>
      <c r="J31" s="2">
        <v>0</v>
      </c>
      <c r="K31" s="2"/>
      <c r="L31" s="1">
        <f t="shared" ref="L31" si="41">B31+D31+F31+H31+J31</f>
        <v>23617478</v>
      </c>
      <c r="M31" s="13">
        <f t="shared" ref="M31" si="42">C31+E31+G31+I31+K31</f>
        <v>52801910</v>
      </c>
      <c r="N31" s="17">
        <f t="shared" ref="N31" si="43">L31+M31</f>
        <v>76419388</v>
      </c>
      <c r="P31" s="4" t="s">
        <v>16</v>
      </c>
      <c r="Q31" s="2">
        <v>1830</v>
      </c>
      <c r="R31" s="2">
        <v>8901</v>
      </c>
      <c r="S31" s="2">
        <v>1474</v>
      </c>
      <c r="T31" s="2">
        <v>181</v>
      </c>
      <c r="U31" s="2">
        <v>959</v>
      </c>
      <c r="V31" s="2">
        <v>842</v>
      </c>
      <c r="W31" s="2">
        <v>1508</v>
      </c>
      <c r="X31" s="2">
        <v>396</v>
      </c>
      <c r="Y31" s="2">
        <v>339</v>
      </c>
      <c r="Z31" s="2">
        <v>0</v>
      </c>
      <c r="AA31" s="1">
        <f t="shared" ref="AA31" si="44">Q31+S31+U31+W31+Y31</f>
        <v>6110</v>
      </c>
      <c r="AB31" s="13">
        <f t="shared" ref="AB31" si="45">R31+T31+V31+X31+Z31</f>
        <v>10320</v>
      </c>
      <c r="AC31" s="14">
        <f t="shared" ref="AC31" si="46">AA31+AB31</f>
        <v>16430</v>
      </c>
      <c r="AE31" s="4" t="s">
        <v>16</v>
      </c>
      <c r="AF31" s="2">
        <f t="shared" si="40"/>
        <v>3438.5508196721312</v>
      </c>
      <c r="AG31" s="2">
        <f t="shared" si="22"/>
        <v>4292.5480283114257</v>
      </c>
      <c r="AH31" s="2">
        <f t="shared" si="23"/>
        <v>5654.6743554952509</v>
      </c>
      <c r="AI31" s="2">
        <f t="shared" si="24"/>
        <v>9912.1546961325967</v>
      </c>
      <c r="AJ31" s="2">
        <f t="shared" si="25"/>
        <v>5198.3315954118871</v>
      </c>
      <c r="AK31" s="2">
        <f t="shared" si="26"/>
        <v>11812.636579572447</v>
      </c>
      <c r="AL31" s="2">
        <f t="shared" si="27"/>
        <v>2655.663129973475</v>
      </c>
      <c r="AM31" s="2">
        <f t="shared" si="28"/>
        <v>7206.060606060606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3865.3810147299509</v>
      </c>
      <c r="AQ31" s="13">
        <f t="shared" ref="AQ31" si="48">IFERROR(M31/AB31, "N.A.")</f>
        <v>5116.4641472868216</v>
      </c>
      <c r="AR31" s="14">
        <f t="shared" ref="AR31" si="49">IFERROR(N31/AC31, "N.A.")</f>
        <v>4651.2104686548992</v>
      </c>
    </row>
    <row r="32" spans="1:44" ht="15" customHeight="1" thickBot="1" x14ac:dyDescent="0.3">
      <c r="A32" s="5" t="s">
        <v>0</v>
      </c>
      <c r="B32" s="24">
        <f>B31+C31</f>
        <v>44500518</v>
      </c>
      <c r="C32" s="26"/>
      <c r="D32" s="24">
        <f>D31+E31</f>
        <v>10129090</v>
      </c>
      <c r="E32" s="26"/>
      <c r="F32" s="24">
        <f>F31+G31</f>
        <v>14931440</v>
      </c>
      <c r="G32" s="26"/>
      <c r="H32" s="24">
        <f>H31+I31</f>
        <v>6858340</v>
      </c>
      <c r="I32" s="26"/>
      <c r="J32" s="24">
        <f>J31+K31</f>
        <v>0</v>
      </c>
      <c r="K32" s="26"/>
      <c r="L32" s="24">
        <f>L31+M31</f>
        <v>76419388</v>
      </c>
      <c r="M32" s="25"/>
      <c r="N32" s="18">
        <f>B32+D32+F32+H32+J32</f>
        <v>76419388</v>
      </c>
      <c r="P32" s="5" t="s">
        <v>0</v>
      </c>
      <c r="Q32" s="24">
        <f>Q31+R31</f>
        <v>10731</v>
      </c>
      <c r="R32" s="26"/>
      <c r="S32" s="24">
        <f>S31+T31</f>
        <v>1655</v>
      </c>
      <c r="T32" s="26"/>
      <c r="U32" s="24">
        <f>U31+V31</f>
        <v>1801</v>
      </c>
      <c r="V32" s="26"/>
      <c r="W32" s="24">
        <f>W31+X31</f>
        <v>1904</v>
      </c>
      <c r="X32" s="26"/>
      <c r="Y32" s="24">
        <f>Y31+Z31</f>
        <v>339</v>
      </c>
      <c r="Z32" s="26"/>
      <c r="AA32" s="24">
        <f>AA31+AB31</f>
        <v>16430</v>
      </c>
      <c r="AB32" s="26"/>
      <c r="AC32" s="19">
        <f>Q32+S32+U32+W32+Y32</f>
        <v>16430</v>
      </c>
      <c r="AE32" s="5" t="s">
        <v>0</v>
      </c>
      <c r="AF32" s="27">
        <f>IFERROR(B32/Q32,"N.A.")</f>
        <v>4146.9124965054516</v>
      </c>
      <c r="AG32" s="28"/>
      <c r="AH32" s="27">
        <f>IFERROR(D32/S32,"N.A.")</f>
        <v>6120.2960725075527</v>
      </c>
      <c r="AI32" s="28"/>
      <c r="AJ32" s="27">
        <f>IFERROR(F32/U32,"N.A.")</f>
        <v>8290.6385341476962</v>
      </c>
      <c r="AK32" s="28"/>
      <c r="AL32" s="27">
        <f>IFERROR(H32/W32,"N.A.")</f>
        <v>3602.0693277310925</v>
      </c>
      <c r="AM32" s="28"/>
      <c r="AN32" s="27">
        <f>IFERROR(J32/Y32,"N.A.")</f>
        <v>0</v>
      </c>
      <c r="AO32" s="28"/>
      <c r="AP32" s="27">
        <f>IFERROR(L32/AA32,"N.A.")</f>
        <v>4651.2104686548992</v>
      </c>
      <c r="AQ32" s="28"/>
      <c r="AR32" s="16">
        <f>IFERROR(N32/AC32, "N.A.")</f>
        <v>4651.2104686548992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436020</v>
      </c>
      <c r="C39" s="2"/>
      <c r="D39" s="2">
        <v>864000</v>
      </c>
      <c r="E39" s="2"/>
      <c r="F39" s="2">
        <v>2366000</v>
      </c>
      <c r="G39" s="2"/>
      <c r="H39" s="2">
        <v>1883240.0000000002</v>
      </c>
      <c r="I39" s="2"/>
      <c r="J39" s="2"/>
      <c r="K39" s="2"/>
      <c r="L39" s="1">
        <f>B39+D39+F39+H39+J39</f>
        <v>5549260</v>
      </c>
      <c r="M39" s="13">
        <f>C39+E39+G39+I39+K39</f>
        <v>0</v>
      </c>
      <c r="N39" s="14">
        <f>L39+M39</f>
        <v>5549260</v>
      </c>
      <c r="P39" s="3" t="s">
        <v>12</v>
      </c>
      <c r="Q39" s="2">
        <v>169</v>
      </c>
      <c r="R39" s="2">
        <v>0</v>
      </c>
      <c r="S39" s="2">
        <v>313</v>
      </c>
      <c r="T39" s="2">
        <v>0</v>
      </c>
      <c r="U39" s="2">
        <v>169</v>
      </c>
      <c r="V39" s="2">
        <v>0</v>
      </c>
      <c r="W39" s="2">
        <v>800</v>
      </c>
      <c r="X39" s="2">
        <v>0</v>
      </c>
      <c r="Y39" s="2">
        <v>0</v>
      </c>
      <c r="Z39" s="2">
        <v>0</v>
      </c>
      <c r="AA39" s="1">
        <f>Q39+S39+U39+W39+Y39</f>
        <v>1451</v>
      </c>
      <c r="AB39" s="13">
        <f>R39+T39+V39+X39+Z39</f>
        <v>0</v>
      </c>
      <c r="AC39" s="14">
        <f>AA39+AB39</f>
        <v>1451</v>
      </c>
      <c r="AE39" s="3" t="s">
        <v>12</v>
      </c>
      <c r="AF39" s="2">
        <f>IFERROR(B39/Q39, "N.A.")</f>
        <v>2580</v>
      </c>
      <c r="AG39" s="2" t="str">
        <f t="shared" ref="AG39:AG43" si="50">IFERROR(C39/R39, "N.A.")</f>
        <v>N.A.</v>
      </c>
      <c r="AH39" s="2">
        <f t="shared" ref="AH39:AH43" si="51">IFERROR(D39/S39, "N.A.")</f>
        <v>2760.3833865814695</v>
      </c>
      <c r="AI39" s="2" t="str">
        <f t="shared" ref="AI39:AI43" si="52">IFERROR(E39/T39, "N.A.")</f>
        <v>N.A.</v>
      </c>
      <c r="AJ39" s="2">
        <f t="shared" ref="AJ39:AJ43" si="53">IFERROR(F39/U39, "N.A.")</f>
        <v>14000</v>
      </c>
      <c r="AK39" s="2" t="str">
        <f t="shared" ref="AK39:AK43" si="54">IFERROR(G39/V39, "N.A.")</f>
        <v>N.A.</v>
      </c>
      <c r="AL39" s="2">
        <f t="shared" ref="AL39:AL43" si="55">IFERROR(H39/W39, "N.A.")</f>
        <v>2354.0500000000002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3824.4383184011026</v>
      </c>
      <c r="AQ39" s="13" t="str">
        <f t="shared" ref="AQ39:AQ42" si="60">IFERROR(M39/AB39, "N.A.")</f>
        <v>N.A.</v>
      </c>
      <c r="AR39" s="14">
        <f t="shared" ref="AR39:AR42" si="61">IFERROR(N39/AC39, "N.A.")</f>
        <v>3824.4383184011026</v>
      </c>
    </row>
    <row r="40" spans="1:44" ht="15" customHeight="1" thickBot="1" x14ac:dyDescent="0.3">
      <c r="A40" s="3" t="s">
        <v>13</v>
      </c>
      <c r="B40" s="2">
        <v>1700390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1700390</v>
      </c>
      <c r="M40" s="13">
        <f t="shared" ref="M40:M42" si="63">C40+E40+G40+I40+K40</f>
        <v>0</v>
      </c>
      <c r="N40" s="14">
        <f t="shared" ref="N40:N42" si="64">L40+M40</f>
        <v>1700390</v>
      </c>
      <c r="P40" s="3" t="s">
        <v>13</v>
      </c>
      <c r="Q40" s="2">
        <v>608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608</v>
      </c>
      <c r="AB40" s="13">
        <f t="shared" ref="AB40:AB42" si="66">R40+T40+V40+X40+Z40</f>
        <v>0</v>
      </c>
      <c r="AC40" s="14">
        <f t="shared" ref="AC40:AC42" si="67">AA40+AB40</f>
        <v>608</v>
      </c>
      <c r="AE40" s="3" t="s">
        <v>13</v>
      </c>
      <c r="AF40" s="2">
        <f t="shared" ref="AF40:AF43" si="68">IFERROR(B40/Q40, "N.A.")</f>
        <v>2796.6940789473683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2796.6940789473683</v>
      </c>
      <c r="AQ40" s="13" t="str">
        <f t="shared" si="60"/>
        <v>N.A.</v>
      </c>
      <c r="AR40" s="14">
        <f t="shared" si="61"/>
        <v>2796.6940789473683</v>
      </c>
    </row>
    <row r="41" spans="1:44" ht="15" customHeight="1" thickBot="1" x14ac:dyDescent="0.3">
      <c r="A41" s="3" t="s">
        <v>14</v>
      </c>
      <c r="B41" s="2">
        <v>6170980</v>
      </c>
      <c r="C41" s="2">
        <v>23983640</v>
      </c>
      <c r="D41" s="2">
        <v>1620366</v>
      </c>
      <c r="E41" s="2"/>
      <c r="F41" s="2"/>
      <c r="G41" s="2">
        <v>0</v>
      </c>
      <c r="H41" s="2"/>
      <c r="I41" s="2">
        <v>510000.00000000006</v>
      </c>
      <c r="J41" s="2">
        <v>0</v>
      </c>
      <c r="K41" s="2"/>
      <c r="L41" s="1">
        <f t="shared" si="62"/>
        <v>7791346</v>
      </c>
      <c r="M41" s="13">
        <f t="shared" si="63"/>
        <v>24493640</v>
      </c>
      <c r="N41" s="14">
        <f t="shared" si="64"/>
        <v>32284986</v>
      </c>
      <c r="P41" s="3" t="s">
        <v>14</v>
      </c>
      <c r="Q41" s="2">
        <v>1493</v>
      </c>
      <c r="R41" s="2">
        <v>4840</v>
      </c>
      <c r="S41" s="2">
        <v>494</v>
      </c>
      <c r="T41" s="2">
        <v>0</v>
      </c>
      <c r="U41" s="2">
        <v>0</v>
      </c>
      <c r="V41" s="2">
        <v>252</v>
      </c>
      <c r="W41" s="2">
        <v>0</v>
      </c>
      <c r="X41" s="2">
        <v>339</v>
      </c>
      <c r="Y41" s="2">
        <v>571</v>
      </c>
      <c r="Z41" s="2">
        <v>0</v>
      </c>
      <c r="AA41" s="1">
        <f t="shared" si="65"/>
        <v>2558</v>
      </c>
      <c r="AB41" s="13">
        <f t="shared" si="66"/>
        <v>5431</v>
      </c>
      <c r="AC41" s="14">
        <f t="shared" si="67"/>
        <v>7989</v>
      </c>
      <c r="AE41" s="3" t="s">
        <v>14</v>
      </c>
      <c r="AF41" s="2">
        <f t="shared" si="68"/>
        <v>4133.275284661755</v>
      </c>
      <c r="AG41" s="2">
        <f t="shared" si="50"/>
        <v>4955.2975206611573</v>
      </c>
      <c r="AH41" s="2">
        <f t="shared" si="51"/>
        <v>3280.0931174089069</v>
      </c>
      <c r="AI41" s="2" t="str">
        <f t="shared" si="52"/>
        <v>N.A.</v>
      </c>
      <c r="AJ41" s="2" t="str">
        <f t="shared" si="53"/>
        <v>N.A.</v>
      </c>
      <c r="AK41" s="2">
        <f t="shared" si="54"/>
        <v>0</v>
      </c>
      <c r="AL41" s="2" t="str">
        <f t="shared" si="55"/>
        <v>N.A.</v>
      </c>
      <c r="AM41" s="2">
        <f t="shared" si="56"/>
        <v>1504.424778761062</v>
      </c>
      <c r="AN41" s="2">
        <f t="shared" si="57"/>
        <v>0</v>
      </c>
      <c r="AO41" s="2" t="str">
        <f t="shared" si="58"/>
        <v>N.A.</v>
      </c>
      <c r="AP41" s="15">
        <f t="shared" si="59"/>
        <v>3045.8741204065677</v>
      </c>
      <c r="AQ41" s="13">
        <f t="shared" si="60"/>
        <v>4509.9686982139565</v>
      </c>
      <c r="AR41" s="14">
        <f t="shared" si="61"/>
        <v>4041.179872324446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8307389.9999999991</v>
      </c>
      <c r="C43" s="2">
        <v>23983640</v>
      </c>
      <c r="D43" s="2">
        <v>2484365.9999999995</v>
      </c>
      <c r="E43" s="2"/>
      <c r="F43" s="2">
        <v>2366000</v>
      </c>
      <c r="G43" s="2">
        <v>0</v>
      </c>
      <c r="H43" s="2">
        <v>1883240.0000000002</v>
      </c>
      <c r="I43" s="2">
        <v>510000.00000000006</v>
      </c>
      <c r="J43" s="2">
        <v>0</v>
      </c>
      <c r="K43" s="2"/>
      <c r="L43" s="1">
        <f t="shared" ref="L43" si="69">B43+D43+F43+H43+J43</f>
        <v>15040995.999999998</v>
      </c>
      <c r="M43" s="13">
        <f t="shared" ref="M43" si="70">C43+E43+G43+I43+K43</f>
        <v>24493640</v>
      </c>
      <c r="N43" s="17">
        <f t="shared" ref="N43" si="71">L43+M43</f>
        <v>39534636</v>
      </c>
      <c r="P43" s="4" t="s">
        <v>16</v>
      </c>
      <c r="Q43" s="2">
        <v>2270</v>
      </c>
      <c r="R43" s="2">
        <v>4840</v>
      </c>
      <c r="S43" s="2">
        <v>807</v>
      </c>
      <c r="T43" s="2">
        <v>0</v>
      </c>
      <c r="U43" s="2">
        <v>169</v>
      </c>
      <c r="V43" s="2">
        <v>252</v>
      </c>
      <c r="W43" s="2">
        <v>800</v>
      </c>
      <c r="X43" s="2">
        <v>339</v>
      </c>
      <c r="Y43" s="2">
        <v>571</v>
      </c>
      <c r="Z43" s="2">
        <v>0</v>
      </c>
      <c r="AA43" s="1">
        <f t="shared" ref="AA43" si="72">Q43+S43+U43+W43+Y43</f>
        <v>4617</v>
      </c>
      <c r="AB43" s="13">
        <f t="shared" ref="AB43" si="73">R43+T43+V43+X43+Z43</f>
        <v>5431</v>
      </c>
      <c r="AC43" s="17">
        <f t="shared" ref="AC43" si="74">AA43+AB43</f>
        <v>10048</v>
      </c>
      <c r="AE43" s="4" t="s">
        <v>16</v>
      </c>
      <c r="AF43" s="2">
        <f t="shared" si="68"/>
        <v>3659.6431718061672</v>
      </c>
      <c r="AG43" s="2">
        <f t="shared" si="50"/>
        <v>4955.2975206611573</v>
      </c>
      <c r="AH43" s="2">
        <f t="shared" si="51"/>
        <v>3078.5204460966538</v>
      </c>
      <c r="AI43" s="2" t="str">
        <f t="shared" si="52"/>
        <v>N.A.</v>
      </c>
      <c r="AJ43" s="2">
        <f t="shared" si="53"/>
        <v>14000</v>
      </c>
      <c r="AK43" s="2">
        <f t="shared" si="54"/>
        <v>0</v>
      </c>
      <c r="AL43" s="2">
        <f t="shared" si="55"/>
        <v>2354.0500000000002</v>
      </c>
      <c r="AM43" s="2">
        <f t="shared" si="56"/>
        <v>1504.424778761062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3257.7422568767593</v>
      </c>
      <c r="AQ43" s="13">
        <f t="shared" ref="AQ43" si="76">IFERROR(M43/AB43, "N.A.")</f>
        <v>4509.9686982139565</v>
      </c>
      <c r="AR43" s="14">
        <f t="shared" ref="AR43" si="77">IFERROR(N43/AC43, "N.A.")</f>
        <v>3934.5776273885349</v>
      </c>
    </row>
    <row r="44" spans="1:44" ht="15" customHeight="1" thickBot="1" x14ac:dyDescent="0.3">
      <c r="A44" s="5" t="s">
        <v>0</v>
      </c>
      <c r="B44" s="24">
        <f>B43+C43</f>
        <v>32291030</v>
      </c>
      <c r="C44" s="26"/>
      <c r="D44" s="24">
        <f>D43+E43</f>
        <v>2484365.9999999995</v>
      </c>
      <c r="E44" s="26"/>
      <c r="F44" s="24">
        <f>F43+G43</f>
        <v>2366000</v>
      </c>
      <c r="G44" s="26"/>
      <c r="H44" s="24">
        <f>H43+I43</f>
        <v>2393240.0000000005</v>
      </c>
      <c r="I44" s="26"/>
      <c r="J44" s="24">
        <f>J43+K43</f>
        <v>0</v>
      </c>
      <c r="K44" s="26"/>
      <c r="L44" s="24">
        <f>L43+M43</f>
        <v>39534636</v>
      </c>
      <c r="M44" s="25"/>
      <c r="N44" s="18">
        <f>B44+D44+F44+H44+J44</f>
        <v>39534636</v>
      </c>
      <c r="P44" s="5" t="s">
        <v>0</v>
      </c>
      <c r="Q44" s="24">
        <f>Q43+R43</f>
        <v>7110</v>
      </c>
      <c r="R44" s="26"/>
      <c r="S44" s="24">
        <f>S43+T43</f>
        <v>807</v>
      </c>
      <c r="T44" s="26"/>
      <c r="U44" s="24">
        <f>U43+V43</f>
        <v>421</v>
      </c>
      <c r="V44" s="26"/>
      <c r="W44" s="24">
        <f>W43+X43</f>
        <v>1139</v>
      </c>
      <c r="X44" s="26"/>
      <c r="Y44" s="24">
        <f>Y43+Z43</f>
        <v>571</v>
      </c>
      <c r="Z44" s="26"/>
      <c r="AA44" s="24">
        <f>AA43+AB43</f>
        <v>10048</v>
      </c>
      <c r="AB44" s="25"/>
      <c r="AC44" s="18">
        <f>Q44+S44+U44+W44+Y44</f>
        <v>10048</v>
      </c>
      <c r="AE44" s="5" t="s">
        <v>0</v>
      </c>
      <c r="AF44" s="27">
        <f>IFERROR(B44/Q44,"N.A.")</f>
        <v>4541.6357243319271</v>
      </c>
      <c r="AG44" s="28"/>
      <c r="AH44" s="27">
        <f>IFERROR(D44/S44,"N.A.")</f>
        <v>3078.5204460966538</v>
      </c>
      <c r="AI44" s="28"/>
      <c r="AJ44" s="27">
        <f>IFERROR(F44/U44,"N.A.")</f>
        <v>5619.9524940617575</v>
      </c>
      <c r="AK44" s="28"/>
      <c r="AL44" s="27">
        <f>IFERROR(H44/W44,"N.A.")</f>
        <v>2101.1764705882356</v>
      </c>
      <c r="AM44" s="28"/>
      <c r="AN44" s="27">
        <f>IFERROR(J44/Y44,"N.A.")</f>
        <v>0</v>
      </c>
      <c r="AO44" s="28"/>
      <c r="AP44" s="27">
        <f>IFERROR(L44/AA44,"N.A.")</f>
        <v>3934.5776273885349</v>
      </c>
      <c r="AQ44" s="28"/>
      <c r="AR44" s="16">
        <f>IFERROR(N44/AC44, "N.A.")</f>
        <v>3934.5776273885349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" si="15">Q27+S27+U27+W27+Y27</f>
        <v>0</v>
      </c>
      <c r="AB27" s="13">
        <f t="shared" ref="AB27" si="16"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7">IFERROR(C27/R27, "N.A.")</f>
        <v>N.A.</v>
      </c>
      <c r="AH27" s="2" t="str">
        <f t="shared" si="17"/>
        <v>N.A.</v>
      </c>
      <c r="AI27" s="2" t="str">
        <f t="shared" si="17"/>
        <v>N.A.</v>
      </c>
      <c r="AJ27" s="2" t="str">
        <f t="shared" si="17"/>
        <v>N.A.</v>
      </c>
      <c r="AK27" s="2" t="str">
        <f t="shared" si="17"/>
        <v>N.A.</v>
      </c>
      <c r="AL27" s="2" t="str">
        <f t="shared" si="17"/>
        <v>N.A.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 t="str">
        <f t="shared" si="17"/>
        <v>N.A.</v>
      </c>
      <c r="AQ27" s="13" t="str">
        <f t="shared" si="17"/>
        <v>N.A.</v>
      </c>
      <c r="AR27" s="14" t="str">
        <f t="shared" si="17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8"/>
        <v>0</v>
      </c>
      <c r="M29" s="13">
        <f t="shared" si="18"/>
        <v>0</v>
      </c>
      <c r="N29" s="14">
        <f t="shared" si="19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20"/>
        <v>0</v>
      </c>
      <c r="AB29" s="13">
        <f t="shared" si="21"/>
        <v>0</v>
      </c>
      <c r="AC29" s="14">
        <f t="shared" si="22"/>
        <v>0</v>
      </c>
      <c r="AE29" s="3" t="s">
        <v>14</v>
      </c>
      <c r="AF29" s="2" t="str">
        <f t="shared" si="23"/>
        <v>N.A.</v>
      </c>
      <c r="AG29" s="2" t="str">
        <f t="shared" si="17"/>
        <v>N.A.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 t="str">
        <f t="shared" si="17"/>
        <v>N.A.</v>
      </c>
      <c r="AL29" s="2" t="str">
        <f t="shared" si="17"/>
        <v>N.A.</v>
      </c>
      <c r="AM29" s="2" t="str">
        <f t="shared" si="17"/>
        <v>N.A.</v>
      </c>
      <c r="AN29" s="2" t="str">
        <f t="shared" si="17"/>
        <v>N.A.</v>
      </c>
      <c r="AO29" s="2" t="str">
        <f t="shared" si="17"/>
        <v>N.A.</v>
      </c>
      <c r="AP29" s="15" t="str">
        <f t="shared" si="17"/>
        <v>N.A.</v>
      </c>
      <c r="AQ29" s="13" t="str">
        <f t="shared" si="17"/>
        <v>N.A.</v>
      </c>
      <c r="AR29" s="14" t="str">
        <f t="shared" si="17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8"/>
        <v>0</v>
      </c>
      <c r="M30" s="13">
        <f t="shared" si="18"/>
        <v>0</v>
      </c>
      <c r="N30" s="14">
        <f t="shared" si="19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20"/>
        <v>0</v>
      </c>
      <c r="AB30" s="13">
        <f t="shared" si="21"/>
        <v>0</v>
      </c>
      <c r="AC30" s="17">
        <f t="shared" si="22"/>
        <v>0</v>
      </c>
      <c r="AE30" s="3" t="s">
        <v>15</v>
      </c>
      <c r="AF30" s="2" t="str">
        <f t="shared" si="23"/>
        <v>N.A.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 t="str">
        <f t="shared" si="17"/>
        <v>N.A.</v>
      </c>
      <c r="AL30" s="2" t="str">
        <f t="shared" si="17"/>
        <v>N.A.</v>
      </c>
      <c r="AM30" s="2" t="str">
        <f t="shared" si="17"/>
        <v>N.A.</v>
      </c>
      <c r="AN30" s="2" t="str">
        <f t="shared" si="17"/>
        <v>N.A.</v>
      </c>
      <c r="AO30" s="2" t="str">
        <f t="shared" si="17"/>
        <v>N.A.</v>
      </c>
      <c r="AP30" s="15" t="str">
        <f t="shared" si="17"/>
        <v>N.A.</v>
      </c>
      <c r="AQ30" s="13" t="str">
        <f t="shared" si="17"/>
        <v>N.A.</v>
      </c>
      <c r="AR30" s="14" t="str">
        <f t="shared" si="17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4">B31+D31+F31+H31+J31</f>
        <v>0</v>
      </c>
      <c r="M31" s="13">
        <f t="shared" ref="M31" si="25">C31+E31+G31+I31+K31</f>
        <v>0</v>
      </c>
      <c r="N31" s="17">
        <f t="shared" ref="N31" si="26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7">Q31+S31+U31+W31+Y31</f>
        <v>0</v>
      </c>
      <c r="AB31" s="13">
        <f t="shared" ref="AB31" si="28">R31+T31+V31+X31+Z31</f>
        <v>0</v>
      </c>
      <c r="AC31" s="14">
        <f t="shared" ref="AC31" si="29">AA31+AB31</f>
        <v>0</v>
      </c>
      <c r="AE31" s="4" t="s">
        <v>16</v>
      </c>
      <c r="AF31" s="2" t="str">
        <f t="shared" si="23"/>
        <v>N.A.</v>
      </c>
      <c r="AG31" s="2" t="str">
        <f t="shared" si="17"/>
        <v>N.A.</v>
      </c>
      <c r="AH31" s="2" t="str">
        <f t="shared" si="17"/>
        <v>N.A.</v>
      </c>
      <c r="AI31" s="2" t="str">
        <f t="shared" si="17"/>
        <v>N.A.</v>
      </c>
      <c r="AJ31" s="2" t="str">
        <f t="shared" si="17"/>
        <v>N.A.</v>
      </c>
      <c r="AK31" s="2" t="str">
        <f t="shared" si="17"/>
        <v>N.A.</v>
      </c>
      <c r="AL31" s="2" t="str">
        <f t="shared" si="17"/>
        <v>N.A.</v>
      </c>
      <c r="AM31" s="2" t="str">
        <f t="shared" si="17"/>
        <v>N.A.</v>
      </c>
      <c r="AN31" s="2" t="str">
        <f t="shared" si="17"/>
        <v>N.A.</v>
      </c>
      <c r="AO31" s="2" t="str">
        <f t="shared" si="17"/>
        <v>N.A.</v>
      </c>
      <c r="AP31" s="15" t="str">
        <f t="shared" ref="AP31" si="30">IFERROR(L31/AA31, "N.A.")</f>
        <v>N.A.</v>
      </c>
      <c r="AQ31" s="13" t="str">
        <f t="shared" ref="AQ31" si="31">IFERROR(M31/AB31, "N.A.")</f>
        <v>N.A.</v>
      </c>
      <c r="AR31" s="14" t="str">
        <f t="shared" ref="AR31" si="32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 t="str">
        <f t="shared" si="33"/>
        <v>N.A.</v>
      </c>
      <c r="AM39" s="2" t="str">
        <f t="shared" si="33"/>
        <v>N.A.</v>
      </c>
      <c r="AN39" s="2" t="str">
        <f t="shared" si="33"/>
        <v>N.A.</v>
      </c>
      <c r="AO39" s="2" t="str">
        <f t="shared" si="33"/>
        <v>N.A.</v>
      </c>
      <c r="AP39" s="15" t="str">
        <f t="shared" si="33"/>
        <v>N.A.</v>
      </c>
      <c r="AQ39" s="13" t="str">
        <f t="shared" si="33"/>
        <v>N.A.</v>
      </c>
      <c r="AR39" s="14" t="str">
        <f t="shared" si="33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0</v>
      </c>
      <c r="M40" s="13">
        <f t="shared" si="34"/>
        <v>0</v>
      </c>
      <c r="N40" s="14">
        <f t="shared" ref="N40:N42" si="35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6">Q40+S40+U40+W40+Y40</f>
        <v>0</v>
      </c>
      <c r="AB40" s="13">
        <f t="shared" si="36"/>
        <v>0</v>
      </c>
      <c r="AC40" s="14">
        <f t="shared" ref="AC40:AC42" si="37">AA40+AB40</f>
        <v>0</v>
      </c>
      <c r="AE40" s="3" t="s">
        <v>13</v>
      </c>
      <c r="AF40" s="2" t="str">
        <f t="shared" ref="AF40:AF43" si="38">IFERROR(B40/Q40, "N.A.")</f>
        <v>N.A.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 t="str">
        <f t="shared" si="33"/>
        <v>N.A.</v>
      </c>
      <c r="AQ40" s="13" t="str">
        <f t="shared" si="33"/>
        <v>N.A.</v>
      </c>
      <c r="AR40" s="14" t="str">
        <f t="shared" si="33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4"/>
        <v>0</v>
      </c>
      <c r="M41" s="13">
        <f t="shared" si="34"/>
        <v>0</v>
      </c>
      <c r="N41" s="14">
        <f t="shared" si="35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6"/>
        <v>0</v>
      </c>
      <c r="AB41" s="13">
        <f t="shared" si="36"/>
        <v>0</v>
      </c>
      <c r="AC41" s="14">
        <f t="shared" si="37"/>
        <v>0</v>
      </c>
      <c r="AE41" s="3" t="s">
        <v>14</v>
      </c>
      <c r="AF41" s="2" t="str">
        <f t="shared" si="38"/>
        <v>N.A.</v>
      </c>
      <c r="AG41" s="2" t="str">
        <f t="shared" si="33"/>
        <v>N.A.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 t="str">
        <f t="shared" si="33"/>
        <v>N.A.</v>
      </c>
      <c r="AN41" s="2" t="str">
        <f t="shared" si="33"/>
        <v>N.A.</v>
      </c>
      <c r="AO41" s="2" t="str">
        <f t="shared" si="33"/>
        <v>N.A.</v>
      </c>
      <c r="AP41" s="15" t="str">
        <f t="shared" si="33"/>
        <v>N.A.</v>
      </c>
      <c r="AQ41" s="13" t="str">
        <f t="shared" si="33"/>
        <v>N.A.</v>
      </c>
      <c r="AR41" s="14" t="str">
        <f t="shared" si="33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6"/>
        <v>0</v>
      </c>
      <c r="AB42" s="13">
        <f t="shared" si="36"/>
        <v>0</v>
      </c>
      <c r="AC42" s="14">
        <f t="shared" si="37"/>
        <v>0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 t="str">
        <f t="shared" si="33"/>
        <v>N.A.</v>
      </c>
      <c r="AO42" s="2" t="str">
        <f t="shared" si="33"/>
        <v>N.A.</v>
      </c>
      <c r="AP42" s="15" t="str">
        <f t="shared" si="33"/>
        <v>N.A.</v>
      </c>
      <c r="AQ42" s="13" t="str">
        <f t="shared" si="33"/>
        <v>N.A.</v>
      </c>
      <c r="AR42" s="14" t="str">
        <f t="shared" si="33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9">B43+D43+F43+H43+J43</f>
        <v>0</v>
      </c>
      <c r="M43" s="13">
        <f t="shared" ref="M43" si="40">C43+E43+G43+I43+K43</f>
        <v>0</v>
      </c>
      <c r="N43" s="17">
        <f t="shared" ref="N43" si="41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42">Q43+S43+U43+W43+Y43</f>
        <v>0</v>
      </c>
      <c r="AB43" s="13">
        <f t="shared" ref="AB43" si="43">R43+T43+V43+X43+Z43</f>
        <v>0</v>
      </c>
      <c r="AC43" s="17">
        <f t="shared" ref="AC43" si="44">AA43+AB43</f>
        <v>0</v>
      </c>
      <c r="AE43" s="4" t="s">
        <v>16</v>
      </c>
      <c r="AF43" s="2" t="str">
        <f t="shared" si="38"/>
        <v>N.A.</v>
      </c>
      <c r="AG43" s="2" t="str">
        <f t="shared" si="33"/>
        <v>N.A.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 t="str">
        <f t="shared" si="33"/>
        <v>N.A.</v>
      </c>
      <c r="AL43" s="2" t="str">
        <f t="shared" si="33"/>
        <v>N.A.</v>
      </c>
      <c r="AM43" s="2" t="str">
        <f t="shared" si="33"/>
        <v>N.A.</v>
      </c>
      <c r="AN43" s="2" t="str">
        <f t="shared" si="33"/>
        <v>N.A.</v>
      </c>
      <c r="AO43" s="2" t="str">
        <f t="shared" si="33"/>
        <v>N.A.</v>
      </c>
      <c r="AP43" s="15" t="str">
        <f t="shared" ref="AP43" si="45">IFERROR(L43/AA43, "N.A.")</f>
        <v>N.A.</v>
      </c>
      <c r="AQ43" s="13" t="str">
        <f t="shared" ref="AQ43" si="46">IFERROR(M43/AB43, "N.A.")</f>
        <v>N.A.</v>
      </c>
      <c r="AR43" s="14" t="str">
        <f t="shared" ref="AR43" si="47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144045922.99999994</v>
      </c>
      <c r="C15" s="2"/>
      <c r="D15" s="2">
        <v>87097652.999999985</v>
      </c>
      <c r="E15" s="2"/>
      <c r="F15" s="2">
        <v>81020641.999999985</v>
      </c>
      <c r="G15" s="2"/>
      <c r="H15" s="2">
        <v>276236271.00000012</v>
      </c>
      <c r="I15" s="2"/>
      <c r="J15" s="2">
        <v>0</v>
      </c>
      <c r="K15" s="2"/>
      <c r="L15" s="1">
        <f>B15+D15+F15+H15+J15</f>
        <v>588400489</v>
      </c>
      <c r="M15" s="13">
        <f>C15+E15+G15+I15+K15</f>
        <v>0</v>
      </c>
      <c r="N15" s="14">
        <f>L15+M15</f>
        <v>588400489</v>
      </c>
      <c r="P15" s="3" t="s">
        <v>12</v>
      </c>
      <c r="Q15" s="2">
        <v>37546</v>
      </c>
      <c r="R15" s="2">
        <v>0</v>
      </c>
      <c r="S15" s="2">
        <v>19558</v>
      </c>
      <c r="T15" s="2">
        <v>0</v>
      </c>
      <c r="U15" s="2">
        <v>14896</v>
      </c>
      <c r="V15" s="2">
        <v>0</v>
      </c>
      <c r="W15" s="2">
        <v>80123</v>
      </c>
      <c r="X15" s="2">
        <v>0</v>
      </c>
      <c r="Y15" s="2">
        <v>11115</v>
      </c>
      <c r="Z15" s="2">
        <v>0</v>
      </c>
      <c r="AA15" s="1">
        <f>Q15+S15+U15+W15+Y15</f>
        <v>163238</v>
      </c>
      <c r="AB15" s="13">
        <f>R15+T15+V15+X15+Z15</f>
        <v>0</v>
      </c>
      <c r="AC15" s="14">
        <f>AA15+AB15</f>
        <v>163238</v>
      </c>
      <c r="AE15" s="3" t="s">
        <v>12</v>
      </c>
      <c r="AF15" s="2">
        <f>IFERROR(B15/Q15, "N.A.")</f>
        <v>3836.518483992967</v>
      </c>
      <c r="AG15" s="2" t="str">
        <f t="shared" ref="AG15:AR19" si="0">IFERROR(C15/R15, "N.A.")</f>
        <v>N.A.</v>
      </c>
      <c r="AH15" s="2">
        <f t="shared" si="0"/>
        <v>4453.3005931076787</v>
      </c>
      <c r="AI15" s="2" t="str">
        <f t="shared" si="0"/>
        <v>N.A.</v>
      </c>
      <c r="AJ15" s="2">
        <f t="shared" si="0"/>
        <v>5439.0871374865728</v>
      </c>
      <c r="AK15" s="2" t="str">
        <f t="shared" si="0"/>
        <v>N.A.</v>
      </c>
      <c r="AL15" s="2">
        <f t="shared" si="0"/>
        <v>3447.6526215943004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3604.5558570920984</v>
      </c>
      <c r="AQ15" s="13" t="str">
        <f t="shared" si="0"/>
        <v>N.A.</v>
      </c>
      <c r="AR15" s="14">
        <f t="shared" si="0"/>
        <v>3604.5558570920984</v>
      </c>
    </row>
    <row r="16" spans="1:44" ht="15" customHeight="1" thickBot="1" x14ac:dyDescent="0.3">
      <c r="A16" s="3" t="s">
        <v>13</v>
      </c>
      <c r="B16" s="2">
        <v>86650143.000000045</v>
      </c>
      <c r="C16" s="2">
        <v>6578750</v>
      </c>
      <c r="D16" s="2">
        <v>136740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86786883.000000045</v>
      </c>
      <c r="M16" s="13">
        <f t="shared" si="1"/>
        <v>6578750</v>
      </c>
      <c r="N16" s="14">
        <f t="shared" ref="N16:N18" si="2">L16+M16</f>
        <v>93365633.000000045</v>
      </c>
      <c r="P16" s="3" t="s">
        <v>13</v>
      </c>
      <c r="Q16" s="2">
        <v>27937</v>
      </c>
      <c r="R16" s="2">
        <v>1753</v>
      </c>
      <c r="S16" s="2">
        <v>178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28115</v>
      </c>
      <c r="AB16" s="13">
        <f t="shared" si="3"/>
        <v>1753</v>
      </c>
      <c r="AC16" s="14">
        <f t="shared" ref="AC16:AC18" si="4">AA16+AB16</f>
        <v>29868</v>
      </c>
      <c r="AE16" s="3" t="s">
        <v>13</v>
      </c>
      <c r="AF16" s="2">
        <f t="shared" ref="AF16:AF19" si="5">IFERROR(B16/Q16, "N.A.")</f>
        <v>3101.6266241901435</v>
      </c>
      <c r="AG16" s="2">
        <f t="shared" si="0"/>
        <v>3752.8522532800912</v>
      </c>
      <c r="AH16" s="2">
        <f t="shared" si="0"/>
        <v>768.20224719101122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3086.8533878712446</v>
      </c>
      <c r="AQ16" s="13">
        <f t="shared" si="0"/>
        <v>3752.8522532800912</v>
      </c>
      <c r="AR16" s="14">
        <f t="shared" si="0"/>
        <v>3125.9419110753997</v>
      </c>
    </row>
    <row r="17" spans="1:44" ht="15" customHeight="1" thickBot="1" x14ac:dyDescent="0.3">
      <c r="A17" s="3" t="s">
        <v>14</v>
      </c>
      <c r="B17" s="2">
        <v>389396025</v>
      </c>
      <c r="C17" s="2">
        <v>1856733101.0000026</v>
      </c>
      <c r="D17" s="2">
        <v>116827006.99999999</v>
      </c>
      <c r="E17" s="2">
        <v>24624760.000000004</v>
      </c>
      <c r="F17" s="2"/>
      <c r="G17" s="2">
        <v>144278572.00000003</v>
      </c>
      <c r="H17" s="2"/>
      <c r="I17" s="2">
        <v>61305190.000000007</v>
      </c>
      <c r="J17" s="2">
        <v>0</v>
      </c>
      <c r="K17" s="2"/>
      <c r="L17" s="1">
        <f t="shared" si="1"/>
        <v>506223032</v>
      </c>
      <c r="M17" s="13">
        <f t="shared" si="1"/>
        <v>2086941623.0000026</v>
      </c>
      <c r="N17" s="14">
        <f t="shared" si="2"/>
        <v>2593164655.0000029</v>
      </c>
      <c r="P17" s="3" t="s">
        <v>14</v>
      </c>
      <c r="Q17" s="2">
        <v>91954</v>
      </c>
      <c r="R17" s="2">
        <v>302954</v>
      </c>
      <c r="S17" s="2">
        <v>17393</v>
      </c>
      <c r="T17" s="2">
        <v>3394</v>
      </c>
      <c r="U17" s="2">
        <v>0</v>
      </c>
      <c r="V17" s="2">
        <v>17925</v>
      </c>
      <c r="W17" s="2">
        <v>0</v>
      </c>
      <c r="X17" s="2">
        <v>14577</v>
      </c>
      <c r="Y17" s="2">
        <v>10059</v>
      </c>
      <c r="Z17" s="2">
        <v>0</v>
      </c>
      <c r="AA17" s="1">
        <f t="shared" si="3"/>
        <v>119406</v>
      </c>
      <c r="AB17" s="13">
        <f t="shared" si="3"/>
        <v>338850</v>
      </c>
      <c r="AC17" s="14">
        <f t="shared" si="4"/>
        <v>458256</v>
      </c>
      <c r="AE17" s="3" t="s">
        <v>14</v>
      </c>
      <c r="AF17" s="2">
        <f t="shared" si="5"/>
        <v>4234.6828305457075</v>
      </c>
      <c r="AG17" s="2">
        <f t="shared" si="0"/>
        <v>6128.7624556863502</v>
      </c>
      <c r="AH17" s="2">
        <f t="shared" si="0"/>
        <v>6716.8980049445172</v>
      </c>
      <c r="AI17" s="2">
        <f t="shared" si="0"/>
        <v>7255.3800824985283</v>
      </c>
      <c r="AJ17" s="2" t="str">
        <f t="shared" si="0"/>
        <v>N.A.</v>
      </c>
      <c r="AK17" s="2">
        <f t="shared" si="0"/>
        <v>8049.0137796373792</v>
      </c>
      <c r="AL17" s="2" t="str">
        <f t="shared" si="0"/>
        <v>N.A.</v>
      </c>
      <c r="AM17" s="2">
        <f t="shared" si="0"/>
        <v>4205.6108938739117</v>
      </c>
      <c r="AN17" s="2">
        <f t="shared" si="0"/>
        <v>0</v>
      </c>
      <c r="AO17" s="2" t="str">
        <f t="shared" si="0"/>
        <v>N.A.</v>
      </c>
      <c r="AP17" s="15">
        <f t="shared" si="0"/>
        <v>4239.5108453511548</v>
      </c>
      <c r="AQ17" s="13">
        <f t="shared" si="0"/>
        <v>6158.8951541980305</v>
      </c>
      <c r="AR17" s="14">
        <f t="shared" si="0"/>
        <v>5658.7685813169992</v>
      </c>
    </row>
    <row r="18" spans="1:44" ht="15" customHeight="1" thickBot="1" x14ac:dyDescent="0.3">
      <c r="A18" s="3" t="s">
        <v>15</v>
      </c>
      <c r="B18" s="2">
        <v>16583536.000000002</v>
      </c>
      <c r="C18" s="2">
        <v>5529099.9999999991</v>
      </c>
      <c r="D18" s="2">
        <v>2022720.0000000002</v>
      </c>
      <c r="E18" s="2">
        <v>23116800</v>
      </c>
      <c r="F18" s="2"/>
      <c r="G18" s="2">
        <v>23100949.999999996</v>
      </c>
      <c r="H18" s="2">
        <v>19765343.999999996</v>
      </c>
      <c r="I18" s="2"/>
      <c r="J18" s="2">
        <v>0</v>
      </c>
      <c r="K18" s="2"/>
      <c r="L18" s="1">
        <f t="shared" si="1"/>
        <v>38371600</v>
      </c>
      <c r="M18" s="13">
        <f t="shared" si="1"/>
        <v>51746850</v>
      </c>
      <c r="N18" s="14">
        <f t="shared" si="2"/>
        <v>90118450</v>
      </c>
      <c r="P18" s="3" t="s">
        <v>15</v>
      </c>
      <c r="Q18" s="2">
        <v>6907</v>
      </c>
      <c r="R18" s="2">
        <v>864</v>
      </c>
      <c r="S18" s="2">
        <v>911</v>
      </c>
      <c r="T18" s="2">
        <v>336</v>
      </c>
      <c r="U18" s="2">
        <v>0</v>
      </c>
      <c r="V18" s="2">
        <v>4366</v>
      </c>
      <c r="W18" s="2">
        <v>19058</v>
      </c>
      <c r="X18" s="2">
        <v>0</v>
      </c>
      <c r="Y18" s="2">
        <v>7528</v>
      </c>
      <c r="Z18" s="2">
        <v>0</v>
      </c>
      <c r="AA18" s="1">
        <f t="shared" si="3"/>
        <v>34404</v>
      </c>
      <c r="AB18" s="13">
        <f t="shared" si="3"/>
        <v>5566</v>
      </c>
      <c r="AC18" s="17">
        <f t="shared" si="4"/>
        <v>39970</v>
      </c>
      <c r="AE18" s="3" t="s">
        <v>15</v>
      </c>
      <c r="AF18" s="2">
        <f t="shared" si="5"/>
        <v>2400.9752425076013</v>
      </c>
      <c r="AG18" s="2">
        <f t="shared" si="0"/>
        <v>6399.4212962962956</v>
      </c>
      <c r="AH18" s="2">
        <f t="shared" si="0"/>
        <v>2220.3293084522506</v>
      </c>
      <c r="AI18" s="2">
        <f t="shared" si="0"/>
        <v>68800</v>
      </c>
      <c r="AJ18" s="2" t="str">
        <f t="shared" si="0"/>
        <v>N.A.</v>
      </c>
      <c r="AK18" s="2">
        <f t="shared" si="0"/>
        <v>5291.1016949152536</v>
      </c>
      <c r="AL18" s="2">
        <f t="shared" si="0"/>
        <v>1037.1153321439813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1115.323799558191</v>
      </c>
      <c r="AQ18" s="13">
        <f t="shared" si="0"/>
        <v>9296.9547251167805</v>
      </c>
      <c r="AR18" s="14">
        <f t="shared" si="0"/>
        <v>2254.6522391793847</v>
      </c>
    </row>
    <row r="19" spans="1:44" ht="15" customHeight="1" thickBot="1" x14ac:dyDescent="0.3">
      <c r="A19" s="4" t="s">
        <v>16</v>
      </c>
      <c r="B19" s="2">
        <v>636675626.99999988</v>
      </c>
      <c r="C19" s="2">
        <v>1868840950.9999988</v>
      </c>
      <c r="D19" s="2">
        <v>206084120.00000006</v>
      </c>
      <c r="E19" s="2">
        <v>47741560</v>
      </c>
      <c r="F19" s="2">
        <v>81020641.999999985</v>
      </c>
      <c r="G19" s="2">
        <v>167379522</v>
      </c>
      <c r="H19" s="2">
        <v>296001615.00000006</v>
      </c>
      <c r="I19" s="2">
        <v>61305190.000000007</v>
      </c>
      <c r="J19" s="2">
        <v>0</v>
      </c>
      <c r="K19" s="2"/>
      <c r="L19" s="1">
        <f t="shared" ref="L19" si="6">B19+D19+F19+H19+J19</f>
        <v>1219782004</v>
      </c>
      <c r="M19" s="13">
        <f t="shared" ref="M19" si="7">C19+E19+G19+I19+K19</f>
        <v>2145267222.9999988</v>
      </c>
      <c r="N19" s="17">
        <f t="shared" ref="N19" si="8">L19+M19</f>
        <v>3365049226.999999</v>
      </c>
      <c r="P19" s="4" t="s">
        <v>16</v>
      </c>
      <c r="Q19" s="2">
        <v>164344</v>
      </c>
      <c r="R19" s="2">
        <v>305571</v>
      </c>
      <c r="S19" s="2">
        <v>38040</v>
      </c>
      <c r="T19" s="2">
        <v>3730</v>
      </c>
      <c r="U19" s="2">
        <v>14896</v>
      </c>
      <c r="V19" s="2">
        <v>22291</v>
      </c>
      <c r="W19" s="2">
        <v>99181</v>
      </c>
      <c r="X19" s="2">
        <v>14577</v>
      </c>
      <c r="Y19" s="2">
        <v>28702</v>
      </c>
      <c r="Z19" s="2">
        <v>0</v>
      </c>
      <c r="AA19" s="1">
        <f t="shared" ref="AA19" si="9">Q19+S19+U19+W19+Y19</f>
        <v>345163</v>
      </c>
      <c r="AB19" s="13">
        <f t="shared" ref="AB19" si="10">R19+T19+V19+X19+Z19</f>
        <v>346169</v>
      </c>
      <c r="AC19" s="14">
        <f t="shared" ref="AC19" si="11">AA19+AB19</f>
        <v>691332</v>
      </c>
      <c r="AE19" s="4" t="s">
        <v>16</v>
      </c>
      <c r="AF19" s="2">
        <f t="shared" si="5"/>
        <v>3874.0424171250538</v>
      </c>
      <c r="AG19" s="2">
        <f t="shared" si="0"/>
        <v>6115.8976179022184</v>
      </c>
      <c r="AH19" s="2">
        <f t="shared" si="0"/>
        <v>5417.5636172450068</v>
      </c>
      <c r="AI19" s="2">
        <f t="shared" si="0"/>
        <v>12799.345844504021</v>
      </c>
      <c r="AJ19" s="2">
        <f t="shared" si="0"/>
        <v>5439.0871374865728</v>
      </c>
      <c r="AK19" s="2">
        <f t="shared" si="0"/>
        <v>7508.83863442645</v>
      </c>
      <c r="AL19" s="2">
        <f t="shared" si="0"/>
        <v>2984.4588681299851</v>
      </c>
      <c r="AM19" s="2">
        <f t="shared" si="0"/>
        <v>4205.6108938739117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3533.9303575412196</v>
      </c>
      <c r="AQ19" s="13">
        <f t="shared" ref="AQ19" si="13">IFERROR(M19/AB19, "N.A.")</f>
        <v>6197.1673460072934</v>
      </c>
      <c r="AR19" s="14">
        <f t="shared" ref="AR19" si="14">IFERROR(N19/AC19, "N.A.")</f>
        <v>4867.4865722981131</v>
      </c>
    </row>
    <row r="20" spans="1:44" ht="15" customHeight="1" thickBot="1" x14ac:dyDescent="0.3">
      <c r="A20" s="5" t="s">
        <v>0</v>
      </c>
      <c r="B20" s="24">
        <f>B19+C19</f>
        <v>2505516577.9999986</v>
      </c>
      <c r="C20" s="26"/>
      <c r="D20" s="24">
        <f>D19+E19</f>
        <v>253825680.00000006</v>
      </c>
      <c r="E20" s="26"/>
      <c r="F20" s="24">
        <f>F19+G19</f>
        <v>248400164</v>
      </c>
      <c r="G20" s="26"/>
      <c r="H20" s="24">
        <f>H19+I19</f>
        <v>357306805.00000006</v>
      </c>
      <c r="I20" s="26"/>
      <c r="J20" s="24">
        <f>J19+K19</f>
        <v>0</v>
      </c>
      <c r="K20" s="26"/>
      <c r="L20" s="24">
        <f>L19+M19</f>
        <v>3365049226.999999</v>
      </c>
      <c r="M20" s="25"/>
      <c r="N20" s="18">
        <f>B20+D20+F20+H20+J20</f>
        <v>3365049226.9999986</v>
      </c>
      <c r="P20" s="5" t="s">
        <v>0</v>
      </c>
      <c r="Q20" s="24">
        <f>Q19+R19</f>
        <v>469915</v>
      </c>
      <c r="R20" s="26"/>
      <c r="S20" s="24">
        <f>S19+T19</f>
        <v>41770</v>
      </c>
      <c r="T20" s="26"/>
      <c r="U20" s="24">
        <f>U19+V19</f>
        <v>37187</v>
      </c>
      <c r="V20" s="26"/>
      <c r="W20" s="24">
        <f>W19+X19</f>
        <v>113758</v>
      </c>
      <c r="X20" s="26"/>
      <c r="Y20" s="24">
        <f>Y19+Z19</f>
        <v>28702</v>
      </c>
      <c r="Z20" s="26"/>
      <c r="AA20" s="24">
        <f>AA19+AB19</f>
        <v>691332</v>
      </c>
      <c r="AB20" s="26"/>
      <c r="AC20" s="19">
        <f>Q20+S20+U20+W20+Y20</f>
        <v>691332</v>
      </c>
      <c r="AE20" s="5" t="s">
        <v>0</v>
      </c>
      <c r="AF20" s="27">
        <f>IFERROR(B20/Q20,"N.A.")</f>
        <v>5331.8506070246713</v>
      </c>
      <c r="AG20" s="28"/>
      <c r="AH20" s="27">
        <f>IFERROR(D20/S20,"N.A.")</f>
        <v>6076.7459899449377</v>
      </c>
      <c r="AI20" s="28"/>
      <c r="AJ20" s="27">
        <f>IFERROR(F20/U20,"N.A.")</f>
        <v>6679.7580875036974</v>
      </c>
      <c r="AK20" s="28"/>
      <c r="AL20" s="27">
        <f>IFERROR(H20/W20,"N.A.")</f>
        <v>3140.9378241530271</v>
      </c>
      <c r="AM20" s="28"/>
      <c r="AN20" s="27">
        <f>IFERROR(J20/Y20,"N.A.")</f>
        <v>0</v>
      </c>
      <c r="AO20" s="28"/>
      <c r="AP20" s="27">
        <f>IFERROR(L20/AA20,"N.A.")</f>
        <v>4867.4865722981131</v>
      </c>
      <c r="AQ20" s="28"/>
      <c r="AR20" s="16">
        <f>IFERROR(N20/AC20, "N.A.")</f>
        <v>4867.4865722981122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118438405.00000012</v>
      </c>
      <c r="C27" s="2"/>
      <c r="D27" s="2">
        <v>79630358.000000045</v>
      </c>
      <c r="E27" s="2"/>
      <c r="F27" s="2">
        <v>69753362.00000003</v>
      </c>
      <c r="G27" s="2"/>
      <c r="H27" s="2">
        <v>184025606.00000006</v>
      </c>
      <c r="I27" s="2"/>
      <c r="J27" s="2">
        <v>0</v>
      </c>
      <c r="K27" s="2"/>
      <c r="L27" s="1">
        <f>B27+D27+F27+H27+J27</f>
        <v>451847731.00000024</v>
      </c>
      <c r="M27" s="13">
        <f>C27+E27+G27+I27+K27</f>
        <v>0</v>
      </c>
      <c r="N27" s="14">
        <f>L27+M27</f>
        <v>451847731.00000024</v>
      </c>
      <c r="P27" s="3" t="s">
        <v>12</v>
      </c>
      <c r="Q27" s="2">
        <v>28955</v>
      </c>
      <c r="R27" s="2">
        <v>0</v>
      </c>
      <c r="S27" s="2">
        <v>17231</v>
      </c>
      <c r="T27" s="2">
        <v>0</v>
      </c>
      <c r="U27" s="2">
        <v>11977</v>
      </c>
      <c r="V27" s="2">
        <v>0</v>
      </c>
      <c r="W27" s="2">
        <v>41291</v>
      </c>
      <c r="X27" s="2">
        <v>0</v>
      </c>
      <c r="Y27" s="2">
        <v>3338</v>
      </c>
      <c r="Z27" s="2">
        <v>0</v>
      </c>
      <c r="AA27" s="1">
        <f>Q27+S27+U27+W27+Y27</f>
        <v>102792</v>
      </c>
      <c r="AB27" s="13">
        <f>R27+T27+V27+X27+Z27</f>
        <v>0</v>
      </c>
      <c r="AC27" s="14">
        <f>AA27+AB27</f>
        <v>102792</v>
      </c>
      <c r="AE27" s="3" t="s">
        <v>12</v>
      </c>
      <c r="AF27" s="2">
        <f>IFERROR(B27/Q27, "N.A.")</f>
        <v>4090.4301502331246</v>
      </c>
      <c r="AG27" s="2" t="str">
        <f t="shared" ref="AG27:AR31" si="15">IFERROR(C27/R27, "N.A.")</f>
        <v>N.A.</v>
      </c>
      <c r="AH27" s="2">
        <f t="shared" si="15"/>
        <v>4621.3428123730509</v>
      </c>
      <c r="AI27" s="2" t="str">
        <f t="shared" si="15"/>
        <v>N.A.</v>
      </c>
      <c r="AJ27" s="2">
        <f t="shared" si="15"/>
        <v>5823.9427235534804</v>
      </c>
      <c r="AK27" s="2" t="str">
        <f t="shared" si="15"/>
        <v>N.A.</v>
      </c>
      <c r="AL27" s="2">
        <f t="shared" si="15"/>
        <v>4456.7970259862941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4395.7480251381457</v>
      </c>
      <c r="AQ27" s="13" t="str">
        <f t="shared" si="15"/>
        <v>N.A.</v>
      </c>
      <c r="AR27" s="14">
        <f t="shared" si="15"/>
        <v>4395.7480251381457</v>
      </c>
    </row>
    <row r="28" spans="1:44" ht="15" customHeight="1" thickBot="1" x14ac:dyDescent="0.3">
      <c r="A28" s="3" t="s">
        <v>13</v>
      </c>
      <c r="B28" s="2">
        <v>9421509.9999999981</v>
      </c>
      <c r="C28" s="2">
        <v>3345960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9421509.9999999981</v>
      </c>
      <c r="M28" s="13">
        <f t="shared" si="16"/>
        <v>3345960</v>
      </c>
      <c r="N28" s="14">
        <f t="shared" ref="N28:N30" si="17">L28+M28</f>
        <v>12767469.999999998</v>
      </c>
      <c r="P28" s="3" t="s">
        <v>13</v>
      </c>
      <c r="Q28" s="2">
        <v>2058</v>
      </c>
      <c r="R28" s="2">
        <v>432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2058</v>
      </c>
      <c r="AB28" s="13">
        <f t="shared" si="18"/>
        <v>432</v>
      </c>
      <c r="AC28" s="14">
        <f t="shared" ref="AC28:AC30" si="19">AA28+AB28</f>
        <v>2490</v>
      </c>
      <c r="AE28" s="3" t="s">
        <v>13</v>
      </c>
      <c r="AF28" s="2">
        <f t="shared" ref="AF28:AF31" si="20">IFERROR(B28/Q28, "N.A.")</f>
        <v>4577.9931972789109</v>
      </c>
      <c r="AG28" s="2">
        <f t="shared" si="15"/>
        <v>7745.2777777777774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4577.9931972789109</v>
      </c>
      <c r="AQ28" s="13">
        <f t="shared" si="15"/>
        <v>7745.2777777777774</v>
      </c>
      <c r="AR28" s="14">
        <f t="shared" si="15"/>
        <v>5127.4979919678708</v>
      </c>
    </row>
    <row r="29" spans="1:44" ht="15" customHeight="1" thickBot="1" x14ac:dyDescent="0.3">
      <c r="A29" s="3" t="s">
        <v>14</v>
      </c>
      <c r="B29" s="2">
        <v>258300846.99999991</v>
      </c>
      <c r="C29" s="2">
        <v>1180128180.9999988</v>
      </c>
      <c r="D29" s="2">
        <v>93402215.999999985</v>
      </c>
      <c r="E29" s="2">
        <v>21729600</v>
      </c>
      <c r="F29" s="2"/>
      <c r="G29" s="2">
        <v>119388502.00000001</v>
      </c>
      <c r="H29" s="2"/>
      <c r="I29" s="2">
        <v>38025509.999999993</v>
      </c>
      <c r="J29" s="2">
        <v>0</v>
      </c>
      <c r="K29" s="2"/>
      <c r="L29" s="1">
        <f t="shared" si="16"/>
        <v>351703062.99999988</v>
      </c>
      <c r="M29" s="13">
        <f t="shared" si="16"/>
        <v>1359271792.9999988</v>
      </c>
      <c r="N29" s="14">
        <f t="shared" si="17"/>
        <v>1710974855.9999986</v>
      </c>
      <c r="P29" s="3" t="s">
        <v>14</v>
      </c>
      <c r="Q29" s="2">
        <v>55978</v>
      </c>
      <c r="R29" s="2">
        <v>187667</v>
      </c>
      <c r="S29" s="2">
        <v>12665</v>
      </c>
      <c r="T29" s="2">
        <v>2545</v>
      </c>
      <c r="U29" s="2">
        <v>0</v>
      </c>
      <c r="V29" s="2">
        <v>13271</v>
      </c>
      <c r="W29" s="2">
        <v>0</v>
      </c>
      <c r="X29" s="2">
        <v>7966</v>
      </c>
      <c r="Y29" s="2">
        <v>2647</v>
      </c>
      <c r="Z29" s="2">
        <v>0</v>
      </c>
      <c r="AA29" s="1">
        <f t="shared" si="18"/>
        <v>71290</v>
      </c>
      <c r="AB29" s="13">
        <f t="shared" si="18"/>
        <v>211449</v>
      </c>
      <c r="AC29" s="14">
        <f t="shared" si="19"/>
        <v>282739</v>
      </c>
      <c r="AE29" s="3" t="s">
        <v>14</v>
      </c>
      <c r="AF29" s="2">
        <f t="shared" si="20"/>
        <v>4614.3278966736916</v>
      </c>
      <c r="AG29" s="2">
        <f t="shared" si="15"/>
        <v>6288.4160827422975</v>
      </c>
      <c r="AH29" s="2">
        <f t="shared" si="15"/>
        <v>7374.8295302013412</v>
      </c>
      <c r="AI29" s="2">
        <f t="shared" si="15"/>
        <v>8538.1532416502941</v>
      </c>
      <c r="AJ29" s="2" t="str">
        <f t="shared" si="15"/>
        <v>N.A.</v>
      </c>
      <c r="AK29" s="2">
        <f t="shared" si="15"/>
        <v>8996.1948609750598</v>
      </c>
      <c r="AL29" s="2" t="str">
        <f t="shared" si="15"/>
        <v>N.A.</v>
      </c>
      <c r="AM29" s="2">
        <f t="shared" si="15"/>
        <v>4773.4760230981665</v>
      </c>
      <c r="AN29" s="2">
        <f t="shared" si="15"/>
        <v>0</v>
      </c>
      <c r="AO29" s="2" t="str">
        <f t="shared" si="15"/>
        <v>N.A.</v>
      </c>
      <c r="AP29" s="15">
        <f t="shared" si="15"/>
        <v>4933.4137045868965</v>
      </c>
      <c r="AQ29" s="13">
        <f t="shared" si="15"/>
        <v>6428.3670908824297</v>
      </c>
      <c r="AR29" s="14">
        <f t="shared" si="15"/>
        <v>6051.4285471760122</v>
      </c>
    </row>
    <row r="30" spans="1:44" ht="15" customHeight="1" thickBot="1" x14ac:dyDescent="0.3">
      <c r="A30" s="3" t="s">
        <v>15</v>
      </c>
      <c r="B30" s="2">
        <v>16185871.999999993</v>
      </c>
      <c r="C30" s="2">
        <v>5190100.0000000009</v>
      </c>
      <c r="D30" s="2">
        <v>2022720.0000000002</v>
      </c>
      <c r="E30" s="2">
        <v>23116800</v>
      </c>
      <c r="F30" s="2"/>
      <c r="G30" s="2">
        <v>23100949.999999996</v>
      </c>
      <c r="H30" s="2">
        <v>19412647.000000022</v>
      </c>
      <c r="I30" s="2"/>
      <c r="J30" s="2">
        <v>0</v>
      </c>
      <c r="K30" s="2"/>
      <c r="L30" s="1">
        <f t="shared" si="16"/>
        <v>37621239.000000015</v>
      </c>
      <c r="M30" s="13">
        <f t="shared" si="16"/>
        <v>51407850</v>
      </c>
      <c r="N30" s="14">
        <f t="shared" si="17"/>
        <v>89029089.000000015</v>
      </c>
      <c r="P30" s="3" t="s">
        <v>15</v>
      </c>
      <c r="Q30" s="2">
        <v>6638</v>
      </c>
      <c r="R30" s="2">
        <v>751</v>
      </c>
      <c r="S30" s="2">
        <v>911</v>
      </c>
      <c r="T30" s="2">
        <v>336</v>
      </c>
      <c r="U30" s="2">
        <v>0</v>
      </c>
      <c r="V30" s="2">
        <v>4366</v>
      </c>
      <c r="W30" s="2">
        <v>18534</v>
      </c>
      <c r="X30" s="2">
        <v>0</v>
      </c>
      <c r="Y30" s="2">
        <v>6544</v>
      </c>
      <c r="Z30" s="2">
        <v>0</v>
      </c>
      <c r="AA30" s="1">
        <f t="shared" si="18"/>
        <v>32627</v>
      </c>
      <c r="AB30" s="13">
        <f t="shared" si="18"/>
        <v>5453</v>
      </c>
      <c r="AC30" s="17">
        <f t="shared" si="19"/>
        <v>38080</v>
      </c>
      <c r="AE30" s="3" t="s">
        <v>15</v>
      </c>
      <c r="AF30" s="2">
        <f t="shared" si="20"/>
        <v>2438.3657728231383</v>
      </c>
      <c r="AG30" s="2">
        <f t="shared" si="15"/>
        <v>6910.9187749667126</v>
      </c>
      <c r="AH30" s="2">
        <f t="shared" si="15"/>
        <v>2220.3293084522506</v>
      </c>
      <c r="AI30" s="2">
        <f t="shared" si="15"/>
        <v>68800</v>
      </c>
      <c r="AJ30" s="2" t="str">
        <f t="shared" si="15"/>
        <v>N.A.</v>
      </c>
      <c r="AK30" s="2">
        <f t="shared" si="15"/>
        <v>5291.1016949152536</v>
      </c>
      <c r="AL30" s="2">
        <f t="shared" si="15"/>
        <v>1047.4073054926093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1153.0707389585318</v>
      </c>
      <c r="AQ30" s="13">
        <f t="shared" si="15"/>
        <v>9427.4436090225572</v>
      </c>
      <c r="AR30" s="14">
        <f t="shared" si="15"/>
        <v>2337.9487657563027</v>
      </c>
    </row>
    <row r="31" spans="1:44" ht="15" customHeight="1" thickBot="1" x14ac:dyDescent="0.3">
      <c r="A31" s="4" t="s">
        <v>16</v>
      </c>
      <c r="B31" s="2">
        <v>402346634</v>
      </c>
      <c r="C31" s="2">
        <v>1188664241.0000012</v>
      </c>
      <c r="D31" s="2">
        <v>175055294.00000003</v>
      </c>
      <c r="E31" s="2">
        <v>44846400</v>
      </c>
      <c r="F31" s="2">
        <v>69753362.00000003</v>
      </c>
      <c r="G31" s="2">
        <v>142489451.99999997</v>
      </c>
      <c r="H31" s="2">
        <v>203438253.00000003</v>
      </c>
      <c r="I31" s="2">
        <v>38025509.999999993</v>
      </c>
      <c r="J31" s="2">
        <v>0</v>
      </c>
      <c r="K31" s="2"/>
      <c r="L31" s="1">
        <f t="shared" ref="L31" si="21">B31+D31+F31+H31+J31</f>
        <v>850593543</v>
      </c>
      <c r="M31" s="13">
        <f t="shared" ref="M31" si="22">C31+E31+G31+I31+K31</f>
        <v>1414025603.0000012</v>
      </c>
      <c r="N31" s="17">
        <f t="shared" ref="N31" si="23">L31+M31</f>
        <v>2264619146.000001</v>
      </c>
      <c r="P31" s="4" t="s">
        <v>16</v>
      </c>
      <c r="Q31" s="2">
        <v>93629</v>
      </c>
      <c r="R31" s="2">
        <v>188850</v>
      </c>
      <c r="S31" s="2">
        <v>30807</v>
      </c>
      <c r="T31" s="2">
        <v>2881</v>
      </c>
      <c r="U31" s="2">
        <v>11977</v>
      </c>
      <c r="V31" s="2">
        <v>17637</v>
      </c>
      <c r="W31" s="2">
        <v>59825</v>
      </c>
      <c r="X31" s="2">
        <v>7966</v>
      </c>
      <c r="Y31" s="2">
        <v>12529</v>
      </c>
      <c r="Z31" s="2">
        <v>0</v>
      </c>
      <c r="AA31" s="1">
        <f t="shared" ref="AA31" si="24">Q31+S31+U31+W31+Y31</f>
        <v>208767</v>
      </c>
      <c r="AB31" s="13">
        <f t="shared" ref="AB31" si="25">R31+T31+V31+X31+Z31</f>
        <v>217334</v>
      </c>
      <c r="AC31" s="14">
        <f t="shared" ref="AC31" si="26">AA31+AB31</f>
        <v>426101</v>
      </c>
      <c r="AE31" s="4" t="s">
        <v>16</v>
      </c>
      <c r="AF31" s="2">
        <f t="shared" si="20"/>
        <v>4297.2437385852672</v>
      </c>
      <c r="AG31" s="2">
        <f t="shared" si="15"/>
        <v>6294.2242043950291</v>
      </c>
      <c r="AH31" s="2">
        <f t="shared" si="15"/>
        <v>5682.3220047391833</v>
      </c>
      <c r="AI31" s="2">
        <f t="shared" si="15"/>
        <v>15566.261714682401</v>
      </c>
      <c r="AJ31" s="2">
        <f t="shared" si="15"/>
        <v>5823.9427235534804</v>
      </c>
      <c r="AK31" s="2">
        <f t="shared" si="15"/>
        <v>8079.0073141690746</v>
      </c>
      <c r="AL31" s="2">
        <f t="shared" si="15"/>
        <v>3400.5558378604269</v>
      </c>
      <c r="AM31" s="2">
        <f t="shared" si="15"/>
        <v>4773.4760230981665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4074.3678023825605</v>
      </c>
      <c r="AQ31" s="13">
        <f t="shared" ref="AQ31" si="28">IFERROR(M31/AB31, "N.A.")</f>
        <v>6506.2328167705064</v>
      </c>
      <c r="AR31" s="14">
        <f t="shared" ref="AR31" si="29">IFERROR(N31/AC31, "N.A.")</f>
        <v>5314.7473157772474</v>
      </c>
    </row>
    <row r="32" spans="1:44" ht="15" customHeight="1" thickBot="1" x14ac:dyDescent="0.3">
      <c r="A32" s="5" t="s">
        <v>0</v>
      </c>
      <c r="B32" s="24">
        <f>B31+C31</f>
        <v>1591010875.0000012</v>
      </c>
      <c r="C32" s="26"/>
      <c r="D32" s="24">
        <f>D31+E31</f>
        <v>219901694.00000003</v>
      </c>
      <c r="E32" s="26"/>
      <c r="F32" s="24">
        <f>F31+G31</f>
        <v>212242814</v>
      </c>
      <c r="G32" s="26"/>
      <c r="H32" s="24">
        <f>H31+I31</f>
        <v>241463763.00000003</v>
      </c>
      <c r="I32" s="26"/>
      <c r="J32" s="24">
        <f>J31+K31</f>
        <v>0</v>
      </c>
      <c r="K32" s="26"/>
      <c r="L32" s="24">
        <f>L31+M31</f>
        <v>2264619146.000001</v>
      </c>
      <c r="M32" s="25"/>
      <c r="N32" s="18">
        <f>B32+D32+F32+H32+J32</f>
        <v>2264619146.0000014</v>
      </c>
      <c r="P32" s="5" t="s">
        <v>0</v>
      </c>
      <c r="Q32" s="24">
        <f>Q31+R31</f>
        <v>282479</v>
      </c>
      <c r="R32" s="26"/>
      <c r="S32" s="24">
        <f>S31+T31</f>
        <v>33688</v>
      </c>
      <c r="T32" s="26"/>
      <c r="U32" s="24">
        <f>U31+V31</f>
        <v>29614</v>
      </c>
      <c r="V32" s="26"/>
      <c r="W32" s="24">
        <f>W31+X31</f>
        <v>67791</v>
      </c>
      <c r="X32" s="26"/>
      <c r="Y32" s="24">
        <f>Y31+Z31</f>
        <v>12529</v>
      </c>
      <c r="Z32" s="26"/>
      <c r="AA32" s="24">
        <f>AA31+AB31</f>
        <v>426101</v>
      </c>
      <c r="AB32" s="26"/>
      <c r="AC32" s="19">
        <f>Q32+S32+U32+W32+Y32</f>
        <v>426101</v>
      </c>
      <c r="AE32" s="5" t="s">
        <v>0</v>
      </c>
      <c r="AF32" s="27">
        <f>IFERROR(B32/Q32,"N.A.")</f>
        <v>5632.3155880614177</v>
      </c>
      <c r="AG32" s="28"/>
      <c r="AH32" s="27">
        <f>IFERROR(D32/S32,"N.A.")</f>
        <v>6527.5971859415822</v>
      </c>
      <c r="AI32" s="28"/>
      <c r="AJ32" s="27">
        <f>IFERROR(F32/U32,"N.A.")</f>
        <v>7166.975552103735</v>
      </c>
      <c r="AK32" s="28"/>
      <c r="AL32" s="27">
        <f>IFERROR(H32/W32,"N.A.")</f>
        <v>3561.8852502544592</v>
      </c>
      <c r="AM32" s="28"/>
      <c r="AN32" s="27">
        <f>IFERROR(J32/Y32,"N.A.")</f>
        <v>0</v>
      </c>
      <c r="AO32" s="28"/>
      <c r="AP32" s="27">
        <f>IFERROR(L32/AA32,"N.A.")</f>
        <v>5314.7473157772474</v>
      </c>
      <c r="AQ32" s="28"/>
      <c r="AR32" s="16">
        <f>IFERROR(N32/AC32, "N.A.")</f>
        <v>5314.7473157772483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25607518.000000004</v>
      </c>
      <c r="C39" s="2"/>
      <c r="D39" s="2">
        <v>7467295</v>
      </c>
      <c r="E39" s="2"/>
      <c r="F39" s="2">
        <v>11267279.999999998</v>
      </c>
      <c r="G39" s="2"/>
      <c r="H39" s="2">
        <v>92210664.99999997</v>
      </c>
      <c r="I39" s="2"/>
      <c r="J39" s="2">
        <v>0</v>
      </c>
      <c r="K39" s="2"/>
      <c r="L39" s="1">
        <f>B39+D39+F39+H39+J39</f>
        <v>136552757.99999997</v>
      </c>
      <c r="M39" s="13">
        <f>C39+E39+G39+I39+K39</f>
        <v>0</v>
      </c>
      <c r="N39" s="14">
        <f>L39+M39</f>
        <v>136552757.99999997</v>
      </c>
      <c r="P39" s="3" t="s">
        <v>12</v>
      </c>
      <c r="Q39" s="2">
        <v>8591</v>
      </c>
      <c r="R39" s="2">
        <v>0</v>
      </c>
      <c r="S39" s="2">
        <v>2327</v>
      </c>
      <c r="T39" s="2">
        <v>0</v>
      </c>
      <c r="U39" s="2">
        <v>2919</v>
      </c>
      <c r="V39" s="2">
        <v>0</v>
      </c>
      <c r="W39" s="2">
        <v>38832</v>
      </c>
      <c r="X39" s="2">
        <v>0</v>
      </c>
      <c r="Y39" s="2">
        <v>7777</v>
      </c>
      <c r="Z39" s="2">
        <v>0</v>
      </c>
      <c r="AA39" s="1">
        <f>Q39+S39+U39+W39+Y39</f>
        <v>60446</v>
      </c>
      <c r="AB39" s="13">
        <f>R39+T39+V39+X39+Z39</f>
        <v>0</v>
      </c>
      <c r="AC39" s="14">
        <f>AA39+AB39</f>
        <v>60446</v>
      </c>
      <c r="AE39" s="3" t="s">
        <v>12</v>
      </c>
      <c r="AF39" s="2">
        <f>IFERROR(B39/Q39, "N.A.")</f>
        <v>2980.7377488068914</v>
      </c>
      <c r="AG39" s="2" t="str">
        <f t="shared" ref="AG39:AR43" si="30">IFERROR(C39/R39, "N.A.")</f>
        <v>N.A.</v>
      </c>
      <c r="AH39" s="2">
        <f t="shared" si="30"/>
        <v>3208.9793725827244</v>
      </c>
      <c r="AI39" s="2" t="str">
        <f t="shared" si="30"/>
        <v>N.A.</v>
      </c>
      <c r="AJ39" s="2">
        <f t="shared" si="30"/>
        <v>3859.9794450154154</v>
      </c>
      <c r="AK39" s="2" t="str">
        <f t="shared" si="30"/>
        <v>N.A.</v>
      </c>
      <c r="AL39" s="2">
        <f t="shared" si="30"/>
        <v>2374.6050937371233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2259.0867551202723</v>
      </c>
      <c r="AQ39" s="13" t="str">
        <f t="shared" si="30"/>
        <v>N.A.</v>
      </c>
      <c r="AR39" s="14">
        <f t="shared" si="30"/>
        <v>2259.0867551202723</v>
      </c>
    </row>
    <row r="40" spans="1:44" ht="15" customHeight="1" thickBot="1" x14ac:dyDescent="0.3">
      <c r="A40" s="3" t="s">
        <v>13</v>
      </c>
      <c r="B40" s="2">
        <v>77228632.99999997</v>
      </c>
      <c r="C40" s="2">
        <v>3232790</v>
      </c>
      <c r="D40" s="2">
        <v>136740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77365372.99999997</v>
      </c>
      <c r="M40" s="13">
        <f t="shared" si="31"/>
        <v>3232790</v>
      </c>
      <c r="N40" s="14">
        <f t="shared" ref="N40:N42" si="32">L40+M40</f>
        <v>80598162.99999997</v>
      </c>
      <c r="P40" s="3" t="s">
        <v>13</v>
      </c>
      <c r="Q40" s="2">
        <v>25879</v>
      </c>
      <c r="R40" s="2">
        <v>1321</v>
      </c>
      <c r="S40" s="2">
        <v>178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26057</v>
      </c>
      <c r="AB40" s="13">
        <f t="shared" si="33"/>
        <v>1321</v>
      </c>
      <c r="AC40" s="14">
        <f t="shared" ref="AC40:AC42" si="34">AA40+AB40</f>
        <v>27378</v>
      </c>
      <c r="AE40" s="3" t="s">
        <v>13</v>
      </c>
      <c r="AF40" s="2">
        <f t="shared" ref="AF40:AF43" si="35">IFERROR(B40/Q40, "N.A.")</f>
        <v>2984.220139881756</v>
      </c>
      <c r="AG40" s="2">
        <f t="shared" si="30"/>
        <v>2447.229371688115</v>
      </c>
      <c r="AH40" s="2">
        <f t="shared" si="30"/>
        <v>768.20224719101122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2969.0821276432425</v>
      </c>
      <c r="AQ40" s="13">
        <f t="shared" si="30"/>
        <v>2447.229371688115</v>
      </c>
      <c r="AR40" s="14">
        <f t="shared" si="30"/>
        <v>2943.9025129666143</v>
      </c>
    </row>
    <row r="41" spans="1:44" ht="15" customHeight="1" thickBot="1" x14ac:dyDescent="0.3">
      <c r="A41" s="3" t="s">
        <v>14</v>
      </c>
      <c r="B41" s="2">
        <v>131095178.00000007</v>
      </c>
      <c r="C41" s="2">
        <v>676604920.00000024</v>
      </c>
      <c r="D41" s="2">
        <v>23424790.999999996</v>
      </c>
      <c r="E41" s="2">
        <v>2895160</v>
      </c>
      <c r="F41" s="2"/>
      <c r="G41" s="2">
        <v>24890070</v>
      </c>
      <c r="H41" s="2"/>
      <c r="I41" s="2">
        <v>23279679.999999996</v>
      </c>
      <c r="J41" s="2">
        <v>0</v>
      </c>
      <c r="K41" s="2"/>
      <c r="L41" s="1">
        <f t="shared" si="31"/>
        <v>154519969.00000006</v>
      </c>
      <c r="M41" s="13">
        <f t="shared" si="31"/>
        <v>727669830.00000024</v>
      </c>
      <c r="N41" s="14">
        <f t="shared" si="32"/>
        <v>882189799.00000024</v>
      </c>
      <c r="P41" s="3" t="s">
        <v>14</v>
      </c>
      <c r="Q41" s="2">
        <v>35976</v>
      </c>
      <c r="R41" s="2">
        <v>115287</v>
      </c>
      <c r="S41" s="2">
        <v>4728</v>
      </c>
      <c r="T41" s="2">
        <v>849</v>
      </c>
      <c r="U41" s="2">
        <v>0</v>
      </c>
      <c r="V41" s="2">
        <v>4654</v>
      </c>
      <c r="W41" s="2">
        <v>0</v>
      </c>
      <c r="X41" s="2">
        <v>6611</v>
      </c>
      <c r="Y41" s="2">
        <v>7412</v>
      </c>
      <c r="Z41" s="2">
        <v>0</v>
      </c>
      <c r="AA41" s="1">
        <f t="shared" si="33"/>
        <v>48116</v>
      </c>
      <c r="AB41" s="13">
        <f t="shared" si="33"/>
        <v>127401</v>
      </c>
      <c r="AC41" s="14">
        <f t="shared" si="34"/>
        <v>175517</v>
      </c>
      <c r="AE41" s="3" t="s">
        <v>14</v>
      </c>
      <c r="AF41" s="2">
        <f t="shared" si="35"/>
        <v>3643.9620302423859</v>
      </c>
      <c r="AG41" s="2">
        <f t="shared" si="30"/>
        <v>5868.8743743874002</v>
      </c>
      <c r="AH41" s="2">
        <f t="shared" si="30"/>
        <v>4954.482021996615</v>
      </c>
      <c r="AI41" s="2">
        <f t="shared" si="30"/>
        <v>3410.0824499411074</v>
      </c>
      <c r="AJ41" s="2" t="str">
        <f t="shared" si="30"/>
        <v>N.A.</v>
      </c>
      <c r="AK41" s="2">
        <f t="shared" si="30"/>
        <v>5348.1027073485175</v>
      </c>
      <c r="AL41" s="2" t="str">
        <f t="shared" si="30"/>
        <v>N.A.</v>
      </c>
      <c r="AM41" s="2">
        <f t="shared" si="30"/>
        <v>3521.3553168960816</v>
      </c>
      <c r="AN41" s="2">
        <f t="shared" si="30"/>
        <v>0</v>
      </c>
      <c r="AO41" s="2" t="str">
        <f t="shared" si="30"/>
        <v>N.A.</v>
      </c>
      <c r="AP41" s="15">
        <f t="shared" si="30"/>
        <v>3211.4051251143082</v>
      </c>
      <c r="AQ41" s="13">
        <f t="shared" si="30"/>
        <v>5711.6492806178931</v>
      </c>
      <c r="AR41" s="14">
        <f t="shared" si="30"/>
        <v>5026.235629597134</v>
      </c>
    </row>
    <row r="42" spans="1:44" ht="15" customHeight="1" thickBot="1" x14ac:dyDescent="0.3">
      <c r="A42" s="3" t="s">
        <v>15</v>
      </c>
      <c r="B42" s="2">
        <v>397664.00000000006</v>
      </c>
      <c r="C42" s="2">
        <v>339000</v>
      </c>
      <c r="D42" s="2"/>
      <c r="E42" s="2"/>
      <c r="F42" s="2"/>
      <c r="G42" s="2"/>
      <c r="H42" s="2">
        <v>352696.99999999994</v>
      </c>
      <c r="I42" s="2"/>
      <c r="J42" s="2">
        <v>0</v>
      </c>
      <c r="K42" s="2"/>
      <c r="L42" s="1">
        <f t="shared" si="31"/>
        <v>750361</v>
      </c>
      <c r="M42" s="13">
        <f t="shared" si="31"/>
        <v>339000</v>
      </c>
      <c r="N42" s="14">
        <f t="shared" si="32"/>
        <v>1089361</v>
      </c>
      <c r="P42" s="3" t="s">
        <v>15</v>
      </c>
      <c r="Q42" s="2">
        <v>269</v>
      </c>
      <c r="R42" s="2">
        <v>113</v>
      </c>
      <c r="S42" s="2">
        <v>0</v>
      </c>
      <c r="T42" s="2">
        <v>0</v>
      </c>
      <c r="U42" s="2">
        <v>0</v>
      </c>
      <c r="V42" s="2">
        <v>0</v>
      </c>
      <c r="W42" s="2">
        <v>524</v>
      </c>
      <c r="X42" s="2">
        <v>0</v>
      </c>
      <c r="Y42" s="2">
        <v>984</v>
      </c>
      <c r="Z42" s="2">
        <v>0</v>
      </c>
      <c r="AA42" s="1">
        <f t="shared" si="33"/>
        <v>1777</v>
      </c>
      <c r="AB42" s="13">
        <f t="shared" si="33"/>
        <v>113</v>
      </c>
      <c r="AC42" s="14">
        <f t="shared" si="34"/>
        <v>1890</v>
      </c>
      <c r="AE42" s="3" t="s">
        <v>15</v>
      </c>
      <c r="AF42" s="2">
        <f t="shared" si="35"/>
        <v>1478.3048327137549</v>
      </c>
      <c r="AG42" s="2">
        <f t="shared" si="30"/>
        <v>3000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673.08587786259534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422.26280247608327</v>
      </c>
      <c r="AQ42" s="13">
        <f t="shared" si="30"/>
        <v>3000</v>
      </c>
      <c r="AR42" s="14">
        <f t="shared" si="30"/>
        <v>576.3814814814815</v>
      </c>
    </row>
    <row r="43" spans="1:44" ht="15" customHeight="1" thickBot="1" x14ac:dyDescent="0.3">
      <c r="A43" s="4" t="s">
        <v>16</v>
      </c>
      <c r="B43" s="2">
        <v>234328992.99999994</v>
      </c>
      <c r="C43" s="2">
        <v>680176709.99999976</v>
      </c>
      <c r="D43" s="2">
        <v>31028826.000000007</v>
      </c>
      <c r="E43" s="2">
        <v>2895160</v>
      </c>
      <c r="F43" s="2">
        <v>11267279.999999998</v>
      </c>
      <c r="G43" s="2">
        <v>24890070</v>
      </c>
      <c r="H43" s="2">
        <v>92563361.999999985</v>
      </c>
      <c r="I43" s="2">
        <v>23279679.999999996</v>
      </c>
      <c r="J43" s="2">
        <v>0</v>
      </c>
      <c r="K43" s="2"/>
      <c r="L43" s="1">
        <f t="shared" ref="L43" si="36">B43+D43+F43+H43+J43</f>
        <v>369188460.99999994</v>
      </c>
      <c r="M43" s="13">
        <f t="shared" ref="M43" si="37">C43+E43+G43+I43+K43</f>
        <v>731241619.99999976</v>
      </c>
      <c r="N43" s="17">
        <f t="shared" ref="N43" si="38">L43+M43</f>
        <v>1100430080.9999998</v>
      </c>
      <c r="P43" s="4" t="s">
        <v>16</v>
      </c>
      <c r="Q43" s="2">
        <v>70715</v>
      </c>
      <c r="R43" s="2">
        <v>116721</v>
      </c>
      <c r="S43" s="2">
        <v>7233</v>
      </c>
      <c r="T43" s="2">
        <v>849</v>
      </c>
      <c r="U43" s="2">
        <v>2919</v>
      </c>
      <c r="V43" s="2">
        <v>4654</v>
      </c>
      <c r="W43" s="2">
        <v>39356</v>
      </c>
      <c r="X43" s="2">
        <v>6611</v>
      </c>
      <c r="Y43" s="2">
        <v>16173</v>
      </c>
      <c r="Z43" s="2">
        <v>0</v>
      </c>
      <c r="AA43" s="1">
        <f t="shared" ref="AA43" si="39">Q43+S43+U43+W43+Y43</f>
        <v>136396</v>
      </c>
      <c r="AB43" s="13">
        <f t="shared" ref="AB43" si="40">R43+T43+V43+X43+Z43</f>
        <v>128835</v>
      </c>
      <c r="AC43" s="17">
        <f t="shared" ref="AC43" si="41">AA43+AB43</f>
        <v>265231</v>
      </c>
      <c r="AE43" s="4" t="s">
        <v>16</v>
      </c>
      <c r="AF43" s="2">
        <f t="shared" si="35"/>
        <v>3313.7098635367311</v>
      </c>
      <c r="AG43" s="2">
        <f t="shared" si="30"/>
        <v>5827.3721952347887</v>
      </c>
      <c r="AH43" s="2">
        <f t="shared" si="30"/>
        <v>4289.8971381169649</v>
      </c>
      <c r="AI43" s="2">
        <f t="shared" si="30"/>
        <v>3410.0824499411074</v>
      </c>
      <c r="AJ43" s="2">
        <f t="shared" si="30"/>
        <v>3859.9794450154154</v>
      </c>
      <c r="AK43" s="2">
        <f t="shared" si="30"/>
        <v>5348.1027073485175</v>
      </c>
      <c r="AL43" s="2">
        <f t="shared" si="30"/>
        <v>2351.9504522817356</v>
      </c>
      <c r="AM43" s="2">
        <f t="shared" si="30"/>
        <v>3521.3553168960816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2706.7396477902575</v>
      </c>
      <c r="AQ43" s="13">
        <f t="shared" ref="AQ43" si="43">IFERROR(M43/AB43, "N.A.")</f>
        <v>5675.7994333837833</v>
      </c>
      <c r="AR43" s="14">
        <f t="shared" ref="AR43" si="44">IFERROR(N43/AC43, "N.A.")</f>
        <v>4148.9497117606907</v>
      </c>
    </row>
    <row r="44" spans="1:44" ht="15" customHeight="1" thickBot="1" x14ac:dyDescent="0.3">
      <c r="A44" s="5" t="s">
        <v>0</v>
      </c>
      <c r="B44" s="24">
        <f>B43+C43</f>
        <v>914505702.99999976</v>
      </c>
      <c r="C44" s="26"/>
      <c r="D44" s="24">
        <f>D43+E43</f>
        <v>33923986.000000007</v>
      </c>
      <c r="E44" s="26"/>
      <c r="F44" s="24">
        <f>F43+G43</f>
        <v>36157350</v>
      </c>
      <c r="G44" s="26"/>
      <c r="H44" s="24">
        <f>H43+I43</f>
        <v>115843041.99999999</v>
      </c>
      <c r="I44" s="26"/>
      <c r="J44" s="24">
        <f>J43+K43</f>
        <v>0</v>
      </c>
      <c r="K44" s="26"/>
      <c r="L44" s="24">
        <f>L43+M43</f>
        <v>1100430080.9999998</v>
      </c>
      <c r="M44" s="25"/>
      <c r="N44" s="18">
        <f>B44+D44+F44+H44+J44</f>
        <v>1100430080.9999998</v>
      </c>
      <c r="P44" s="5" t="s">
        <v>0</v>
      </c>
      <c r="Q44" s="24">
        <f>Q43+R43</f>
        <v>187436</v>
      </c>
      <c r="R44" s="26"/>
      <c r="S44" s="24">
        <f>S43+T43</f>
        <v>8082</v>
      </c>
      <c r="T44" s="26"/>
      <c r="U44" s="24">
        <f>U43+V43</f>
        <v>7573</v>
      </c>
      <c r="V44" s="26"/>
      <c r="W44" s="24">
        <f>W43+X43</f>
        <v>45967</v>
      </c>
      <c r="X44" s="26"/>
      <c r="Y44" s="24">
        <f>Y43+Z43</f>
        <v>16173</v>
      </c>
      <c r="Z44" s="26"/>
      <c r="AA44" s="24">
        <f>AA43+AB43</f>
        <v>265231</v>
      </c>
      <c r="AB44" s="25"/>
      <c r="AC44" s="18">
        <f>Q44+S44+U44+W44+Y44</f>
        <v>265231</v>
      </c>
      <c r="AE44" s="5" t="s">
        <v>0</v>
      </c>
      <c r="AF44" s="27">
        <f>IFERROR(B44/Q44,"N.A.")</f>
        <v>4879.029124607865</v>
      </c>
      <c r="AG44" s="28"/>
      <c r="AH44" s="27">
        <f>IFERROR(D44/S44,"N.A.")</f>
        <v>4197.4741400643416</v>
      </c>
      <c r="AI44" s="28"/>
      <c r="AJ44" s="27">
        <f>IFERROR(F44/U44,"N.A.")</f>
        <v>4774.5081209560276</v>
      </c>
      <c r="AK44" s="28"/>
      <c r="AL44" s="27">
        <f>IFERROR(H44/W44,"N.A.")</f>
        <v>2520.1349228794566</v>
      </c>
      <c r="AM44" s="28"/>
      <c r="AN44" s="27">
        <f>IFERROR(J44/Y44,"N.A.")</f>
        <v>0</v>
      </c>
      <c r="AO44" s="28"/>
      <c r="AP44" s="27">
        <f>IFERROR(L44/AA44,"N.A.")</f>
        <v>4148.9497117606907</v>
      </c>
      <c r="AQ44" s="28"/>
      <c r="AR44" s="16">
        <f>IFERROR(N44/AC44, "N.A.")</f>
        <v>4148.9497117606907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5043955</v>
      </c>
      <c r="C15" s="2"/>
      <c r="D15" s="2">
        <v>3297449.9999999995</v>
      </c>
      <c r="E15" s="2"/>
      <c r="F15" s="2">
        <v>6471290</v>
      </c>
      <c r="G15" s="2"/>
      <c r="H15" s="2">
        <v>8596304</v>
      </c>
      <c r="I15" s="2"/>
      <c r="J15" s="2">
        <v>0</v>
      </c>
      <c r="K15" s="2"/>
      <c r="L15" s="1">
        <f>B15+D15+F15+H15+J15</f>
        <v>23408999</v>
      </c>
      <c r="M15" s="13">
        <f>C15+E15+G15+I15+K15</f>
        <v>0</v>
      </c>
      <c r="N15" s="14">
        <f>L15+M15</f>
        <v>23408999</v>
      </c>
      <c r="P15" s="3" t="s">
        <v>12</v>
      </c>
      <c r="Q15" s="2">
        <v>1947</v>
      </c>
      <c r="R15" s="2">
        <v>0</v>
      </c>
      <c r="S15" s="2">
        <v>1110</v>
      </c>
      <c r="T15" s="2">
        <v>0</v>
      </c>
      <c r="U15" s="2">
        <v>1404</v>
      </c>
      <c r="V15" s="2">
        <v>0</v>
      </c>
      <c r="W15" s="2">
        <v>4323</v>
      </c>
      <c r="X15" s="2">
        <v>0</v>
      </c>
      <c r="Y15" s="2">
        <v>1640</v>
      </c>
      <c r="Z15" s="2">
        <v>0</v>
      </c>
      <c r="AA15" s="1">
        <f>Q15+S15+U15+W15+Y15</f>
        <v>10424</v>
      </c>
      <c r="AB15" s="13">
        <f>R15+T15+V15+X15+Z15</f>
        <v>0</v>
      </c>
      <c r="AC15" s="14">
        <f>AA15+AB15</f>
        <v>10424</v>
      </c>
      <c r="AE15" s="3" t="s">
        <v>12</v>
      </c>
      <c r="AF15" s="2">
        <f>IFERROR(B15/Q15, "N.A.")</f>
        <v>2590.6291730868002</v>
      </c>
      <c r="AG15" s="2" t="str">
        <f t="shared" ref="AG15:AR19" si="0">IFERROR(C15/R15, "N.A.")</f>
        <v>N.A.</v>
      </c>
      <c r="AH15" s="2">
        <f t="shared" si="0"/>
        <v>2970.6756756756754</v>
      </c>
      <c r="AI15" s="2" t="str">
        <f t="shared" si="0"/>
        <v>N.A.</v>
      </c>
      <c r="AJ15" s="2">
        <f t="shared" si="0"/>
        <v>4609.1809116809118</v>
      </c>
      <c r="AK15" s="2" t="str">
        <f t="shared" si="0"/>
        <v>N.A.</v>
      </c>
      <c r="AL15" s="2">
        <f t="shared" si="0"/>
        <v>1988.5042794355772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2245.6829432079817</v>
      </c>
      <c r="AQ15" s="13" t="str">
        <f t="shared" si="0"/>
        <v>N.A.</v>
      </c>
      <c r="AR15" s="14">
        <f t="shared" si="0"/>
        <v>2245.6829432079817</v>
      </c>
    </row>
    <row r="16" spans="1:44" ht="15" customHeight="1" thickBot="1" x14ac:dyDescent="0.3">
      <c r="A16" s="3" t="s">
        <v>13</v>
      </c>
      <c r="B16" s="2">
        <v>1674003.9999999998</v>
      </c>
      <c r="C16" s="2">
        <v>688000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1674003.9999999998</v>
      </c>
      <c r="M16" s="13">
        <f t="shared" si="1"/>
        <v>688000</v>
      </c>
      <c r="N16" s="14">
        <f t="shared" ref="N16:N18" si="2">L16+M16</f>
        <v>2362004</v>
      </c>
      <c r="P16" s="3" t="s">
        <v>13</v>
      </c>
      <c r="Q16" s="2">
        <v>1185</v>
      </c>
      <c r="R16" s="2">
        <v>344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1185</v>
      </c>
      <c r="AB16" s="13">
        <f t="shared" si="3"/>
        <v>344</v>
      </c>
      <c r="AC16" s="14">
        <f t="shared" ref="AC16:AC18" si="4">AA16+AB16</f>
        <v>1529</v>
      </c>
      <c r="AE16" s="3" t="s">
        <v>13</v>
      </c>
      <c r="AF16" s="2">
        <f t="shared" ref="AF16:AF19" si="5">IFERROR(B16/Q16, "N.A.")</f>
        <v>1412.6616033755272</v>
      </c>
      <c r="AG16" s="2">
        <f t="shared" si="0"/>
        <v>2000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1412.6616033755272</v>
      </c>
      <c r="AQ16" s="13">
        <f t="shared" si="0"/>
        <v>2000</v>
      </c>
      <c r="AR16" s="14">
        <f t="shared" si="0"/>
        <v>1544.8031393067365</v>
      </c>
    </row>
    <row r="17" spans="1:44" ht="15" customHeight="1" thickBot="1" x14ac:dyDescent="0.3">
      <c r="A17" s="3" t="s">
        <v>14</v>
      </c>
      <c r="B17" s="2">
        <v>14331238.999999994</v>
      </c>
      <c r="C17" s="2">
        <v>103639954</v>
      </c>
      <c r="D17" s="2">
        <v>3027150</v>
      </c>
      <c r="E17" s="2"/>
      <c r="F17" s="2"/>
      <c r="G17" s="2">
        <v>7010960.0000000019</v>
      </c>
      <c r="H17" s="2"/>
      <c r="I17" s="2">
        <v>1268800</v>
      </c>
      <c r="J17" s="2">
        <v>0</v>
      </c>
      <c r="K17" s="2"/>
      <c r="L17" s="1">
        <f t="shared" si="1"/>
        <v>17358388.999999993</v>
      </c>
      <c r="M17" s="13">
        <f t="shared" si="1"/>
        <v>111919714</v>
      </c>
      <c r="N17" s="14">
        <f t="shared" si="2"/>
        <v>129278103</v>
      </c>
      <c r="P17" s="3" t="s">
        <v>14</v>
      </c>
      <c r="Q17" s="2">
        <v>4870</v>
      </c>
      <c r="R17" s="2">
        <v>13650</v>
      </c>
      <c r="S17" s="2">
        <v>854</v>
      </c>
      <c r="T17" s="2">
        <v>0</v>
      </c>
      <c r="U17" s="2">
        <v>0</v>
      </c>
      <c r="V17" s="2">
        <v>1495</v>
      </c>
      <c r="W17" s="2">
        <v>0</v>
      </c>
      <c r="X17" s="2">
        <v>786</v>
      </c>
      <c r="Y17" s="2">
        <v>753</v>
      </c>
      <c r="Z17" s="2">
        <v>0</v>
      </c>
      <c r="AA17" s="1">
        <f t="shared" si="3"/>
        <v>6477</v>
      </c>
      <c r="AB17" s="13">
        <f t="shared" si="3"/>
        <v>15931</v>
      </c>
      <c r="AC17" s="14">
        <f t="shared" si="4"/>
        <v>22408</v>
      </c>
      <c r="AE17" s="3" t="s">
        <v>14</v>
      </c>
      <c r="AF17" s="2">
        <f t="shared" si="5"/>
        <v>2942.7595482546189</v>
      </c>
      <c r="AG17" s="2">
        <f t="shared" si="0"/>
        <v>7592.6706227106224</v>
      </c>
      <c r="AH17" s="2">
        <f t="shared" si="0"/>
        <v>3544.6721311475408</v>
      </c>
      <c r="AI17" s="2" t="str">
        <f t="shared" si="0"/>
        <v>N.A.</v>
      </c>
      <c r="AJ17" s="2" t="str">
        <f t="shared" si="0"/>
        <v>N.A.</v>
      </c>
      <c r="AK17" s="2">
        <f t="shared" si="0"/>
        <v>4689.6053511705695</v>
      </c>
      <c r="AL17" s="2" t="str">
        <f t="shared" si="0"/>
        <v>N.A.</v>
      </c>
      <c r="AM17" s="2">
        <f t="shared" si="0"/>
        <v>1614.2493638676845</v>
      </c>
      <c r="AN17" s="2">
        <f t="shared" si="0"/>
        <v>0</v>
      </c>
      <c r="AO17" s="2" t="str">
        <f t="shared" si="0"/>
        <v>N.A.</v>
      </c>
      <c r="AP17" s="15">
        <f t="shared" si="0"/>
        <v>2680.0044773815025</v>
      </c>
      <c r="AQ17" s="13">
        <f t="shared" si="0"/>
        <v>7025.2786391312538</v>
      </c>
      <c r="AR17" s="14">
        <f t="shared" si="0"/>
        <v>5769.2834255622993</v>
      </c>
    </row>
    <row r="18" spans="1:44" ht="15" customHeight="1" thickBot="1" x14ac:dyDescent="0.3">
      <c r="A18" s="3" t="s">
        <v>15</v>
      </c>
      <c r="B18" s="2">
        <v>429655.99999999994</v>
      </c>
      <c r="C18" s="2">
        <v>608020</v>
      </c>
      <c r="D18" s="2"/>
      <c r="E18" s="2"/>
      <c r="F18" s="2"/>
      <c r="G18" s="2"/>
      <c r="H18" s="2">
        <v>325566.99999999994</v>
      </c>
      <c r="I18" s="2"/>
      <c r="J18" s="2">
        <v>0</v>
      </c>
      <c r="K18" s="2"/>
      <c r="L18" s="1">
        <f t="shared" si="1"/>
        <v>755222.99999999988</v>
      </c>
      <c r="M18" s="13">
        <f t="shared" si="1"/>
        <v>608020</v>
      </c>
      <c r="N18" s="14">
        <f t="shared" si="2"/>
        <v>1363243</v>
      </c>
      <c r="P18" s="3" t="s">
        <v>15</v>
      </c>
      <c r="Q18" s="2">
        <v>313</v>
      </c>
      <c r="R18" s="2">
        <v>101</v>
      </c>
      <c r="S18" s="2">
        <v>0</v>
      </c>
      <c r="T18" s="2">
        <v>0</v>
      </c>
      <c r="U18" s="2">
        <v>0</v>
      </c>
      <c r="V18" s="2">
        <v>0</v>
      </c>
      <c r="W18" s="2">
        <v>3973</v>
      </c>
      <c r="X18" s="2">
        <v>0</v>
      </c>
      <c r="Y18" s="2">
        <v>1694</v>
      </c>
      <c r="Z18" s="2">
        <v>0</v>
      </c>
      <c r="AA18" s="1">
        <f t="shared" si="3"/>
        <v>5980</v>
      </c>
      <c r="AB18" s="13">
        <f t="shared" si="3"/>
        <v>101</v>
      </c>
      <c r="AC18" s="17">
        <f t="shared" si="4"/>
        <v>6081</v>
      </c>
      <c r="AE18" s="3" t="s">
        <v>15</v>
      </c>
      <c r="AF18" s="2">
        <f t="shared" si="5"/>
        <v>1372.7028753993609</v>
      </c>
      <c r="AG18" s="2">
        <f t="shared" si="0"/>
        <v>6020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81.944877926000487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126.29147157190633</v>
      </c>
      <c r="AQ18" s="13">
        <f t="shared" si="0"/>
        <v>6020</v>
      </c>
      <c r="AR18" s="14">
        <f t="shared" si="0"/>
        <v>224.18072685413583</v>
      </c>
    </row>
    <row r="19" spans="1:44" ht="15" customHeight="1" thickBot="1" x14ac:dyDescent="0.3">
      <c r="A19" s="4" t="s">
        <v>16</v>
      </c>
      <c r="B19" s="2">
        <v>21478853.999999993</v>
      </c>
      <c r="C19" s="2">
        <v>104935974.00000003</v>
      </c>
      <c r="D19" s="2">
        <v>6324600</v>
      </c>
      <c r="E19" s="2"/>
      <c r="F19" s="2">
        <v>6471290</v>
      </c>
      <c r="G19" s="2">
        <v>7010960.0000000019</v>
      </c>
      <c r="H19" s="2">
        <v>8921871.0000000037</v>
      </c>
      <c r="I19" s="2">
        <v>1268800</v>
      </c>
      <c r="J19" s="2">
        <v>0</v>
      </c>
      <c r="K19" s="2"/>
      <c r="L19" s="1">
        <f t="shared" ref="L19" si="6">B19+D19+F19+H19+J19</f>
        <v>43196615</v>
      </c>
      <c r="M19" s="13">
        <f t="shared" ref="M19" si="7">C19+E19+G19+I19+K19</f>
        <v>113215734.00000003</v>
      </c>
      <c r="N19" s="17">
        <f t="shared" ref="N19" si="8">L19+M19</f>
        <v>156412349.00000003</v>
      </c>
      <c r="P19" s="4" t="s">
        <v>16</v>
      </c>
      <c r="Q19" s="2">
        <v>8315</v>
      </c>
      <c r="R19" s="2">
        <v>14095</v>
      </c>
      <c r="S19" s="2">
        <v>1964</v>
      </c>
      <c r="T19" s="2">
        <v>0</v>
      </c>
      <c r="U19" s="2">
        <v>1404</v>
      </c>
      <c r="V19" s="2">
        <v>1495</v>
      </c>
      <c r="W19" s="2">
        <v>8296</v>
      </c>
      <c r="X19" s="2">
        <v>786</v>
      </c>
      <c r="Y19" s="2">
        <v>4087</v>
      </c>
      <c r="Z19" s="2">
        <v>0</v>
      </c>
      <c r="AA19" s="1">
        <f t="shared" ref="AA19" si="9">Q19+S19+U19+W19+Y19</f>
        <v>24066</v>
      </c>
      <c r="AB19" s="13">
        <f t="shared" ref="AB19" si="10">R19+T19+V19+X19+Z19</f>
        <v>16376</v>
      </c>
      <c r="AC19" s="14">
        <f t="shared" ref="AC19" si="11">AA19+AB19</f>
        <v>40442</v>
      </c>
      <c r="AE19" s="4" t="s">
        <v>16</v>
      </c>
      <c r="AF19" s="2">
        <f t="shared" si="5"/>
        <v>2583.1453998797347</v>
      </c>
      <c r="AG19" s="2">
        <f t="shared" si="0"/>
        <v>7444.9076977651666</v>
      </c>
      <c r="AH19" s="2">
        <f t="shared" si="0"/>
        <v>3220.2647657841139</v>
      </c>
      <c r="AI19" s="2" t="str">
        <f t="shared" si="0"/>
        <v>N.A.</v>
      </c>
      <c r="AJ19" s="2">
        <f t="shared" si="0"/>
        <v>4609.1809116809118</v>
      </c>
      <c r="AK19" s="2">
        <f t="shared" si="0"/>
        <v>4689.6053511705695</v>
      </c>
      <c r="AL19" s="2">
        <f t="shared" si="0"/>
        <v>1075.4425024108009</v>
      </c>
      <c r="AM19" s="2">
        <f t="shared" si="0"/>
        <v>1614.2493638676845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1794.9229203025016</v>
      </c>
      <c r="AQ19" s="13">
        <f t="shared" ref="AQ19" si="13">IFERROR(M19/AB19, "N.A.")</f>
        <v>6913.5157547630697</v>
      </c>
      <c r="AR19" s="14">
        <f t="shared" ref="AR19" si="14">IFERROR(N19/AC19, "N.A.")</f>
        <v>3867.5720538054507</v>
      </c>
    </row>
    <row r="20" spans="1:44" ht="15" customHeight="1" thickBot="1" x14ac:dyDescent="0.3">
      <c r="A20" s="5" t="s">
        <v>0</v>
      </c>
      <c r="B20" s="24">
        <f>B19+C19</f>
        <v>126414828.00000003</v>
      </c>
      <c r="C20" s="26"/>
      <c r="D20" s="24">
        <f>D19+E19</f>
        <v>6324600</v>
      </c>
      <c r="E20" s="26"/>
      <c r="F20" s="24">
        <f>F19+G19</f>
        <v>13482250.000000002</v>
      </c>
      <c r="G20" s="26"/>
      <c r="H20" s="24">
        <f>H19+I19</f>
        <v>10190671.000000004</v>
      </c>
      <c r="I20" s="26"/>
      <c r="J20" s="24">
        <f>J19+K19</f>
        <v>0</v>
      </c>
      <c r="K20" s="26"/>
      <c r="L20" s="24">
        <f>L19+M19</f>
        <v>156412349.00000003</v>
      </c>
      <c r="M20" s="25"/>
      <c r="N20" s="18">
        <f>B20+D20+F20+H20+J20</f>
        <v>156412349.00000003</v>
      </c>
      <c r="P20" s="5" t="s">
        <v>0</v>
      </c>
      <c r="Q20" s="24">
        <f>Q19+R19</f>
        <v>22410</v>
      </c>
      <c r="R20" s="26"/>
      <c r="S20" s="24">
        <f>S19+T19</f>
        <v>1964</v>
      </c>
      <c r="T20" s="26"/>
      <c r="U20" s="24">
        <f>U19+V19</f>
        <v>2899</v>
      </c>
      <c r="V20" s="26"/>
      <c r="W20" s="24">
        <f>W19+X19</f>
        <v>9082</v>
      </c>
      <c r="X20" s="26"/>
      <c r="Y20" s="24">
        <f>Y19+Z19</f>
        <v>4087</v>
      </c>
      <c r="Z20" s="26"/>
      <c r="AA20" s="24">
        <f>AA19+AB19</f>
        <v>40442</v>
      </c>
      <c r="AB20" s="26"/>
      <c r="AC20" s="19">
        <f>Q20+S20+U20+W20+Y20</f>
        <v>40442</v>
      </c>
      <c r="AE20" s="5" t="s">
        <v>0</v>
      </c>
      <c r="AF20" s="27">
        <f>IFERROR(B20/Q20,"N.A.")</f>
        <v>5641.0008032128526</v>
      </c>
      <c r="AG20" s="28"/>
      <c r="AH20" s="27">
        <f>IFERROR(D20/S20,"N.A.")</f>
        <v>3220.2647657841139</v>
      </c>
      <c r="AI20" s="28"/>
      <c r="AJ20" s="27">
        <f>IFERROR(F20/U20,"N.A.")</f>
        <v>4650.655398413247</v>
      </c>
      <c r="AK20" s="28"/>
      <c r="AL20" s="27">
        <f>IFERROR(H20/W20,"N.A.")</f>
        <v>1122.0734419731341</v>
      </c>
      <c r="AM20" s="28"/>
      <c r="AN20" s="27">
        <f>IFERROR(J20/Y20,"N.A.")</f>
        <v>0</v>
      </c>
      <c r="AO20" s="28"/>
      <c r="AP20" s="27">
        <f>IFERROR(L20/AA20,"N.A.")</f>
        <v>3867.5720538054507</v>
      </c>
      <c r="AQ20" s="28"/>
      <c r="AR20" s="16">
        <f>IFERROR(N20/AC20, "N.A.")</f>
        <v>3867.5720538054507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4630295</v>
      </c>
      <c r="C27" s="2"/>
      <c r="D27" s="2">
        <v>3297449.9999999995</v>
      </c>
      <c r="E27" s="2"/>
      <c r="F27" s="2">
        <v>4698790</v>
      </c>
      <c r="G27" s="2"/>
      <c r="H27" s="2">
        <v>4881007.0000000009</v>
      </c>
      <c r="I27" s="2"/>
      <c r="J27" s="2">
        <v>0</v>
      </c>
      <c r="K27" s="2"/>
      <c r="L27" s="1">
        <f>B27+D27+F27+H27+J27</f>
        <v>17507542</v>
      </c>
      <c r="M27" s="13">
        <f>C27+E27+G27+I27+K27</f>
        <v>0</v>
      </c>
      <c r="N27" s="14">
        <f>L27+M27</f>
        <v>17507542</v>
      </c>
      <c r="P27" s="3" t="s">
        <v>12</v>
      </c>
      <c r="Q27" s="2">
        <v>1569</v>
      </c>
      <c r="R27" s="2">
        <v>0</v>
      </c>
      <c r="S27" s="2">
        <v>1110</v>
      </c>
      <c r="T27" s="2">
        <v>0</v>
      </c>
      <c r="U27" s="2">
        <v>798</v>
      </c>
      <c r="V27" s="2">
        <v>0</v>
      </c>
      <c r="W27" s="2">
        <v>2069</v>
      </c>
      <c r="X27" s="2">
        <v>0</v>
      </c>
      <c r="Y27" s="2">
        <v>318</v>
      </c>
      <c r="Z27" s="2">
        <v>0</v>
      </c>
      <c r="AA27" s="1">
        <f>Q27+S27+U27+W27+Y27</f>
        <v>5864</v>
      </c>
      <c r="AB27" s="13">
        <f>R27+T27+V27+X27+Z27</f>
        <v>0</v>
      </c>
      <c r="AC27" s="14">
        <f>AA27+AB27</f>
        <v>5864</v>
      </c>
      <c r="AE27" s="3" t="s">
        <v>12</v>
      </c>
      <c r="AF27" s="2">
        <f>IFERROR(B27/Q27, "N.A.")</f>
        <v>2951.1121733588275</v>
      </c>
      <c r="AG27" s="2" t="str">
        <f t="shared" ref="AG27:AR31" si="15">IFERROR(C27/R27, "N.A.")</f>
        <v>N.A.</v>
      </c>
      <c r="AH27" s="2">
        <f t="shared" si="15"/>
        <v>2970.6756756756754</v>
      </c>
      <c r="AI27" s="2" t="str">
        <f t="shared" si="15"/>
        <v>N.A.</v>
      </c>
      <c r="AJ27" s="2">
        <f t="shared" si="15"/>
        <v>5888.208020050125</v>
      </c>
      <c r="AK27" s="2" t="str">
        <f t="shared" si="15"/>
        <v>N.A.</v>
      </c>
      <c r="AL27" s="2">
        <f t="shared" si="15"/>
        <v>2359.1140647655875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2985.5972032742156</v>
      </c>
      <c r="AQ27" s="13" t="str">
        <f t="shared" si="15"/>
        <v>N.A.</v>
      </c>
      <c r="AR27" s="14">
        <f t="shared" si="15"/>
        <v>2985.5972032742156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7531770.0000000009</v>
      </c>
      <c r="C29" s="2">
        <v>48800874</v>
      </c>
      <c r="D29" s="2">
        <v>2855150.0000000009</v>
      </c>
      <c r="E29" s="2"/>
      <c r="F29" s="2"/>
      <c r="G29" s="2">
        <v>6738960</v>
      </c>
      <c r="H29" s="2"/>
      <c r="I29" s="2">
        <v>721600</v>
      </c>
      <c r="J29" s="2">
        <v>0</v>
      </c>
      <c r="K29" s="2"/>
      <c r="L29" s="1">
        <f t="shared" si="16"/>
        <v>10386920.000000002</v>
      </c>
      <c r="M29" s="13">
        <f t="shared" si="16"/>
        <v>56261434</v>
      </c>
      <c r="N29" s="14">
        <f t="shared" si="17"/>
        <v>66648354</v>
      </c>
      <c r="P29" s="3" t="s">
        <v>14</v>
      </c>
      <c r="Q29" s="2">
        <v>2411</v>
      </c>
      <c r="R29" s="2">
        <v>7091</v>
      </c>
      <c r="S29" s="2">
        <v>774</v>
      </c>
      <c r="T29" s="2">
        <v>0</v>
      </c>
      <c r="U29" s="2">
        <v>0</v>
      </c>
      <c r="V29" s="2">
        <v>1051</v>
      </c>
      <c r="W29" s="2">
        <v>0</v>
      </c>
      <c r="X29" s="2">
        <v>479</v>
      </c>
      <c r="Y29" s="2">
        <v>240</v>
      </c>
      <c r="Z29" s="2">
        <v>0</v>
      </c>
      <c r="AA29" s="1">
        <f t="shared" si="18"/>
        <v>3425</v>
      </c>
      <c r="AB29" s="13">
        <f t="shared" si="18"/>
        <v>8621</v>
      </c>
      <c r="AC29" s="14">
        <f t="shared" si="19"/>
        <v>12046</v>
      </c>
      <c r="AE29" s="3" t="s">
        <v>14</v>
      </c>
      <c r="AF29" s="2">
        <f t="shared" si="20"/>
        <v>3123.919535462464</v>
      </c>
      <c r="AG29" s="2">
        <f t="shared" si="15"/>
        <v>6882.086306585813</v>
      </c>
      <c r="AH29" s="2">
        <f t="shared" si="15"/>
        <v>3688.8242894056862</v>
      </c>
      <c r="AI29" s="2" t="str">
        <f t="shared" si="15"/>
        <v>N.A.</v>
      </c>
      <c r="AJ29" s="2" t="str">
        <f t="shared" si="15"/>
        <v>N.A.</v>
      </c>
      <c r="AK29" s="2">
        <f t="shared" si="15"/>
        <v>6411.9505233111322</v>
      </c>
      <c r="AL29" s="2" t="str">
        <f t="shared" si="15"/>
        <v>N.A.</v>
      </c>
      <c r="AM29" s="2">
        <f t="shared" si="15"/>
        <v>1506.4718162839249</v>
      </c>
      <c r="AN29" s="2">
        <f t="shared" si="15"/>
        <v>0</v>
      </c>
      <c r="AO29" s="2" t="str">
        <f t="shared" si="15"/>
        <v>N.A.</v>
      </c>
      <c r="AP29" s="15">
        <f t="shared" si="15"/>
        <v>3032.677372262774</v>
      </c>
      <c r="AQ29" s="13">
        <f t="shared" si="15"/>
        <v>6526.0914047094302</v>
      </c>
      <c r="AR29" s="14">
        <f t="shared" si="15"/>
        <v>5532.8203553046651</v>
      </c>
    </row>
    <row r="30" spans="1:44" ht="15" customHeight="1" thickBot="1" x14ac:dyDescent="0.3">
      <c r="A30" s="3" t="s">
        <v>15</v>
      </c>
      <c r="B30" s="2">
        <v>292056</v>
      </c>
      <c r="C30" s="2">
        <v>608020</v>
      </c>
      <c r="D30" s="2"/>
      <c r="E30" s="2"/>
      <c r="F30" s="2"/>
      <c r="G30" s="2"/>
      <c r="H30" s="2">
        <v>325566.99999999994</v>
      </c>
      <c r="I30" s="2"/>
      <c r="J30" s="2">
        <v>0</v>
      </c>
      <c r="K30" s="2"/>
      <c r="L30" s="1">
        <f t="shared" si="16"/>
        <v>617623</v>
      </c>
      <c r="M30" s="13">
        <f t="shared" si="16"/>
        <v>608020</v>
      </c>
      <c r="N30" s="14">
        <f t="shared" si="17"/>
        <v>1225643</v>
      </c>
      <c r="P30" s="3" t="s">
        <v>15</v>
      </c>
      <c r="Q30" s="2">
        <v>233</v>
      </c>
      <c r="R30" s="2">
        <v>101</v>
      </c>
      <c r="S30" s="2">
        <v>0</v>
      </c>
      <c r="T30" s="2">
        <v>0</v>
      </c>
      <c r="U30" s="2">
        <v>0</v>
      </c>
      <c r="V30" s="2">
        <v>0</v>
      </c>
      <c r="W30" s="2">
        <v>3973</v>
      </c>
      <c r="X30" s="2">
        <v>0</v>
      </c>
      <c r="Y30" s="2">
        <v>1694</v>
      </c>
      <c r="Z30" s="2">
        <v>0</v>
      </c>
      <c r="AA30" s="1">
        <f t="shared" si="18"/>
        <v>5900</v>
      </c>
      <c r="AB30" s="13">
        <f t="shared" si="18"/>
        <v>101</v>
      </c>
      <c r="AC30" s="17">
        <f t="shared" si="19"/>
        <v>6001</v>
      </c>
      <c r="AE30" s="3" t="s">
        <v>15</v>
      </c>
      <c r="AF30" s="2">
        <f t="shared" si="20"/>
        <v>1253.4592274678112</v>
      </c>
      <c r="AG30" s="2">
        <f t="shared" si="15"/>
        <v>6020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81.944877926000487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104.68186440677967</v>
      </c>
      <c r="AQ30" s="13">
        <f t="shared" si="15"/>
        <v>6020</v>
      </c>
      <c r="AR30" s="14">
        <f t="shared" si="15"/>
        <v>204.23979336777205</v>
      </c>
    </row>
    <row r="31" spans="1:44" ht="15" customHeight="1" thickBot="1" x14ac:dyDescent="0.3">
      <c r="A31" s="4" t="s">
        <v>16</v>
      </c>
      <c r="B31" s="2">
        <v>12454121.000000002</v>
      </c>
      <c r="C31" s="2">
        <v>49408894</v>
      </c>
      <c r="D31" s="2">
        <v>6152600</v>
      </c>
      <c r="E31" s="2"/>
      <c r="F31" s="2">
        <v>4698790</v>
      </c>
      <c r="G31" s="2">
        <v>6738960</v>
      </c>
      <c r="H31" s="2">
        <v>5206573.9999999991</v>
      </c>
      <c r="I31" s="2">
        <v>721600</v>
      </c>
      <c r="J31" s="2">
        <v>0</v>
      </c>
      <c r="K31" s="2"/>
      <c r="L31" s="1">
        <f t="shared" ref="L31" si="21">B31+D31+F31+H31+J31</f>
        <v>28512085</v>
      </c>
      <c r="M31" s="13">
        <f t="shared" ref="M31" si="22">C31+E31+G31+I31+K31</f>
        <v>56869454</v>
      </c>
      <c r="N31" s="17">
        <f t="shared" ref="N31" si="23">L31+M31</f>
        <v>85381539</v>
      </c>
      <c r="P31" s="4" t="s">
        <v>16</v>
      </c>
      <c r="Q31" s="2">
        <v>4213</v>
      </c>
      <c r="R31" s="2">
        <v>7192</v>
      </c>
      <c r="S31" s="2">
        <v>1884</v>
      </c>
      <c r="T31" s="2">
        <v>0</v>
      </c>
      <c r="U31" s="2">
        <v>798</v>
      </c>
      <c r="V31" s="2">
        <v>1051</v>
      </c>
      <c r="W31" s="2">
        <v>6042</v>
      </c>
      <c r="X31" s="2">
        <v>479</v>
      </c>
      <c r="Y31" s="2">
        <v>2252</v>
      </c>
      <c r="Z31" s="2">
        <v>0</v>
      </c>
      <c r="AA31" s="1">
        <f t="shared" ref="AA31" si="24">Q31+S31+U31+W31+Y31</f>
        <v>15189</v>
      </c>
      <c r="AB31" s="13">
        <f t="shared" ref="AB31" si="25">R31+T31+V31+X31+Z31</f>
        <v>8722</v>
      </c>
      <c r="AC31" s="14">
        <f t="shared" ref="AC31" si="26">AA31+AB31</f>
        <v>23911</v>
      </c>
      <c r="AE31" s="4" t="s">
        <v>16</v>
      </c>
      <c r="AF31" s="2">
        <f t="shared" si="20"/>
        <v>2956.117018751484</v>
      </c>
      <c r="AG31" s="2">
        <f t="shared" si="15"/>
        <v>6869.9796996662963</v>
      </c>
      <c r="AH31" s="2">
        <f t="shared" si="15"/>
        <v>3265.7112526539277</v>
      </c>
      <c r="AI31" s="2" t="str">
        <f t="shared" si="15"/>
        <v>N.A.</v>
      </c>
      <c r="AJ31" s="2">
        <f t="shared" si="15"/>
        <v>5888.208020050125</v>
      </c>
      <c r="AK31" s="2">
        <f t="shared" si="15"/>
        <v>6411.9505233111322</v>
      </c>
      <c r="AL31" s="2">
        <f t="shared" si="15"/>
        <v>861.73022178086705</v>
      </c>
      <c r="AM31" s="2">
        <f t="shared" si="15"/>
        <v>1506.4718162839249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1877.1535321614326</v>
      </c>
      <c r="AQ31" s="13">
        <f t="shared" ref="AQ31" si="28">IFERROR(M31/AB31, "N.A.")</f>
        <v>6520.2309103416646</v>
      </c>
      <c r="AR31" s="14">
        <f t="shared" ref="AR31" si="29">IFERROR(N31/AC31, "N.A.")</f>
        <v>3570.8058634101458</v>
      </c>
    </row>
    <row r="32" spans="1:44" ht="15" customHeight="1" thickBot="1" x14ac:dyDescent="0.3">
      <c r="A32" s="5" t="s">
        <v>0</v>
      </c>
      <c r="B32" s="24">
        <f>B31+C31</f>
        <v>61863015</v>
      </c>
      <c r="C32" s="26"/>
      <c r="D32" s="24">
        <f>D31+E31</f>
        <v>6152600</v>
      </c>
      <c r="E32" s="26"/>
      <c r="F32" s="24">
        <f>F31+G31</f>
        <v>11437750</v>
      </c>
      <c r="G32" s="26"/>
      <c r="H32" s="24">
        <f>H31+I31</f>
        <v>5928173.9999999991</v>
      </c>
      <c r="I32" s="26"/>
      <c r="J32" s="24">
        <f>J31+K31</f>
        <v>0</v>
      </c>
      <c r="K32" s="26"/>
      <c r="L32" s="24">
        <f>L31+M31</f>
        <v>85381539</v>
      </c>
      <c r="M32" s="25"/>
      <c r="N32" s="18">
        <f>B32+D32+F32+H32+J32</f>
        <v>85381539</v>
      </c>
      <c r="P32" s="5" t="s">
        <v>0</v>
      </c>
      <c r="Q32" s="24">
        <f>Q31+R31</f>
        <v>11405</v>
      </c>
      <c r="R32" s="26"/>
      <c r="S32" s="24">
        <f>S31+T31</f>
        <v>1884</v>
      </c>
      <c r="T32" s="26"/>
      <c r="U32" s="24">
        <f>U31+V31</f>
        <v>1849</v>
      </c>
      <c r="V32" s="26"/>
      <c r="W32" s="24">
        <f>W31+X31</f>
        <v>6521</v>
      </c>
      <c r="X32" s="26"/>
      <c r="Y32" s="24">
        <f>Y31+Z31</f>
        <v>2252</v>
      </c>
      <c r="Z32" s="26"/>
      <c r="AA32" s="24">
        <f>AA31+AB31</f>
        <v>23911</v>
      </c>
      <c r="AB32" s="26"/>
      <c r="AC32" s="19">
        <f>Q32+S32+U32+W32+Y32</f>
        <v>23911</v>
      </c>
      <c r="AE32" s="5" t="s">
        <v>0</v>
      </c>
      <c r="AF32" s="27">
        <f>IFERROR(B32/Q32,"N.A.")</f>
        <v>5424.2012275317848</v>
      </c>
      <c r="AG32" s="28"/>
      <c r="AH32" s="27">
        <f>IFERROR(D32/S32,"N.A.")</f>
        <v>3265.7112526539277</v>
      </c>
      <c r="AI32" s="28"/>
      <c r="AJ32" s="27">
        <f>IFERROR(F32/U32,"N.A.")</f>
        <v>6185.911303407247</v>
      </c>
      <c r="AK32" s="28"/>
      <c r="AL32" s="27">
        <f>IFERROR(H32/W32,"N.A.")</f>
        <v>909.08971016715213</v>
      </c>
      <c r="AM32" s="28"/>
      <c r="AN32" s="27">
        <f>IFERROR(J32/Y32,"N.A.")</f>
        <v>0</v>
      </c>
      <c r="AO32" s="28"/>
      <c r="AP32" s="27">
        <f>IFERROR(L32/AA32,"N.A.")</f>
        <v>3570.8058634101458</v>
      </c>
      <c r="AQ32" s="28"/>
      <c r="AR32" s="16">
        <f>IFERROR(N32/AC32, "N.A.")</f>
        <v>3570.8058634101458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413660</v>
      </c>
      <c r="C39" s="2"/>
      <c r="D39" s="2"/>
      <c r="E39" s="2"/>
      <c r="F39" s="2">
        <v>1772500</v>
      </c>
      <c r="G39" s="2"/>
      <c r="H39" s="2">
        <v>3715297</v>
      </c>
      <c r="I39" s="2"/>
      <c r="J39" s="2">
        <v>0</v>
      </c>
      <c r="K39" s="2"/>
      <c r="L39" s="1">
        <f>B39+D39+F39+H39+J39</f>
        <v>5901457</v>
      </c>
      <c r="M39" s="13">
        <f>C39+E39+G39+I39+K39</f>
        <v>0</v>
      </c>
      <c r="N39" s="14">
        <f>L39+M39</f>
        <v>5901457</v>
      </c>
      <c r="P39" s="3" t="s">
        <v>12</v>
      </c>
      <c r="Q39" s="2">
        <v>378</v>
      </c>
      <c r="R39" s="2">
        <v>0</v>
      </c>
      <c r="S39" s="2">
        <v>0</v>
      </c>
      <c r="T39" s="2">
        <v>0</v>
      </c>
      <c r="U39" s="2">
        <v>606</v>
      </c>
      <c r="V39" s="2">
        <v>0</v>
      </c>
      <c r="W39" s="2">
        <v>2254</v>
      </c>
      <c r="X39" s="2">
        <v>0</v>
      </c>
      <c r="Y39" s="2">
        <v>1322</v>
      </c>
      <c r="Z39" s="2">
        <v>0</v>
      </c>
      <c r="AA39" s="1">
        <f>Q39+S39+U39+W39+Y39</f>
        <v>4560</v>
      </c>
      <c r="AB39" s="13">
        <f>R39+T39+V39+X39+Z39</f>
        <v>0</v>
      </c>
      <c r="AC39" s="14">
        <f>AA39+AB39</f>
        <v>4560</v>
      </c>
      <c r="AE39" s="3" t="s">
        <v>12</v>
      </c>
      <c r="AF39" s="2">
        <f>IFERROR(B39/Q39, "N.A.")</f>
        <v>1094.3386243386244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2924.917491749175</v>
      </c>
      <c r="AK39" s="2" t="str">
        <f t="shared" si="30"/>
        <v>N.A.</v>
      </c>
      <c r="AL39" s="2">
        <f t="shared" si="30"/>
        <v>1648.312777284827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1294.1791666666666</v>
      </c>
      <c r="AQ39" s="13" t="str">
        <f t="shared" si="30"/>
        <v>N.A.</v>
      </c>
      <c r="AR39" s="14">
        <f t="shared" si="30"/>
        <v>1294.1791666666666</v>
      </c>
    </row>
    <row r="40" spans="1:44" ht="15" customHeight="1" thickBot="1" x14ac:dyDescent="0.3">
      <c r="A40" s="3" t="s">
        <v>13</v>
      </c>
      <c r="B40" s="2">
        <v>1674003.9999999998</v>
      </c>
      <c r="C40" s="2">
        <v>688000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1674003.9999999998</v>
      </c>
      <c r="M40" s="13">
        <f t="shared" si="31"/>
        <v>688000</v>
      </c>
      <c r="N40" s="14">
        <f t="shared" ref="N40:N42" si="32">L40+M40</f>
        <v>2362004</v>
      </c>
      <c r="P40" s="3" t="s">
        <v>13</v>
      </c>
      <c r="Q40" s="2">
        <v>1185</v>
      </c>
      <c r="R40" s="2">
        <v>344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1185</v>
      </c>
      <c r="AB40" s="13">
        <f t="shared" si="33"/>
        <v>344</v>
      </c>
      <c r="AC40" s="14">
        <f t="shared" ref="AC40:AC42" si="34">AA40+AB40</f>
        <v>1529</v>
      </c>
      <c r="AE40" s="3" t="s">
        <v>13</v>
      </c>
      <c r="AF40" s="2">
        <f t="shared" ref="AF40:AF43" si="35">IFERROR(B40/Q40, "N.A.")</f>
        <v>1412.6616033755272</v>
      </c>
      <c r="AG40" s="2">
        <f t="shared" si="30"/>
        <v>2000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1412.6616033755272</v>
      </c>
      <c r="AQ40" s="13">
        <f t="shared" si="30"/>
        <v>2000</v>
      </c>
      <c r="AR40" s="14">
        <f t="shared" si="30"/>
        <v>1544.8031393067365</v>
      </c>
    </row>
    <row r="41" spans="1:44" ht="15" customHeight="1" thickBot="1" x14ac:dyDescent="0.3">
      <c r="A41" s="3" t="s">
        <v>14</v>
      </c>
      <c r="B41" s="2">
        <v>6799469</v>
      </c>
      <c r="C41" s="2">
        <v>54839079.999999993</v>
      </c>
      <c r="D41" s="2">
        <v>172000</v>
      </c>
      <c r="E41" s="2"/>
      <c r="F41" s="2"/>
      <c r="G41" s="2">
        <v>272000</v>
      </c>
      <c r="H41" s="2"/>
      <c r="I41" s="2">
        <v>547200</v>
      </c>
      <c r="J41" s="2">
        <v>0</v>
      </c>
      <c r="K41" s="2"/>
      <c r="L41" s="1">
        <f t="shared" si="31"/>
        <v>6971469</v>
      </c>
      <c r="M41" s="13">
        <f t="shared" si="31"/>
        <v>55658279.999999993</v>
      </c>
      <c r="N41" s="14">
        <f t="shared" si="32"/>
        <v>62629748.999999993</v>
      </c>
      <c r="P41" s="3" t="s">
        <v>14</v>
      </c>
      <c r="Q41" s="2">
        <v>2459</v>
      </c>
      <c r="R41" s="2">
        <v>6559</v>
      </c>
      <c r="S41" s="2">
        <v>80</v>
      </c>
      <c r="T41" s="2">
        <v>0</v>
      </c>
      <c r="U41" s="2">
        <v>0</v>
      </c>
      <c r="V41" s="2">
        <v>444</v>
      </c>
      <c r="W41" s="2">
        <v>0</v>
      </c>
      <c r="X41" s="2">
        <v>307</v>
      </c>
      <c r="Y41" s="2">
        <v>513</v>
      </c>
      <c r="Z41" s="2">
        <v>0</v>
      </c>
      <c r="AA41" s="1">
        <f t="shared" si="33"/>
        <v>3052</v>
      </c>
      <c r="AB41" s="13">
        <f t="shared" si="33"/>
        <v>7310</v>
      </c>
      <c r="AC41" s="14">
        <f t="shared" si="34"/>
        <v>10362</v>
      </c>
      <c r="AE41" s="3" t="s">
        <v>14</v>
      </c>
      <c r="AF41" s="2">
        <f t="shared" si="35"/>
        <v>2765.1358275721836</v>
      </c>
      <c r="AG41" s="2">
        <f t="shared" si="30"/>
        <v>8360.8903796310406</v>
      </c>
      <c r="AH41" s="2">
        <f t="shared" si="30"/>
        <v>2150</v>
      </c>
      <c r="AI41" s="2" t="str">
        <f t="shared" si="30"/>
        <v>N.A.</v>
      </c>
      <c r="AJ41" s="2" t="str">
        <f t="shared" si="30"/>
        <v>N.A.</v>
      </c>
      <c r="AK41" s="2">
        <f t="shared" si="30"/>
        <v>612.61261261261257</v>
      </c>
      <c r="AL41" s="2" t="str">
        <f t="shared" si="30"/>
        <v>N.A.</v>
      </c>
      <c r="AM41" s="2">
        <f t="shared" si="30"/>
        <v>1782.4104234527688</v>
      </c>
      <c r="AN41" s="2">
        <f t="shared" si="30"/>
        <v>0</v>
      </c>
      <c r="AO41" s="2" t="str">
        <f t="shared" si="30"/>
        <v>N.A.</v>
      </c>
      <c r="AP41" s="15">
        <f t="shared" si="30"/>
        <v>2284.2296854521624</v>
      </c>
      <c r="AQ41" s="13">
        <f t="shared" si="30"/>
        <v>7613.9917920656626</v>
      </c>
      <c r="AR41" s="14">
        <f t="shared" si="30"/>
        <v>6044.1757382744636</v>
      </c>
    </row>
    <row r="42" spans="1:44" ht="15" customHeight="1" thickBot="1" x14ac:dyDescent="0.3">
      <c r="A42" s="3" t="s">
        <v>15</v>
      </c>
      <c r="B42" s="2">
        <v>137600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137600</v>
      </c>
      <c r="M42" s="13">
        <f t="shared" si="31"/>
        <v>0</v>
      </c>
      <c r="N42" s="14">
        <f t="shared" si="32"/>
        <v>137600</v>
      </c>
      <c r="P42" s="3" t="s">
        <v>15</v>
      </c>
      <c r="Q42" s="2">
        <v>80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80</v>
      </c>
      <c r="AB42" s="13">
        <f t="shared" si="33"/>
        <v>0</v>
      </c>
      <c r="AC42" s="14">
        <f t="shared" si="34"/>
        <v>80</v>
      </c>
      <c r="AE42" s="3" t="s">
        <v>15</v>
      </c>
      <c r="AF42" s="2">
        <f t="shared" si="35"/>
        <v>1720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1720</v>
      </c>
      <c r="AQ42" s="13" t="str">
        <f t="shared" si="30"/>
        <v>N.A.</v>
      </c>
      <c r="AR42" s="14">
        <f t="shared" si="30"/>
        <v>1720</v>
      </c>
    </row>
    <row r="43" spans="1:44" ht="15" customHeight="1" thickBot="1" x14ac:dyDescent="0.3">
      <c r="A43" s="4" t="s">
        <v>16</v>
      </c>
      <c r="B43" s="2">
        <v>9024732.9999999981</v>
      </c>
      <c r="C43" s="2">
        <v>55527080.000000007</v>
      </c>
      <c r="D43" s="2">
        <v>172000</v>
      </c>
      <c r="E43" s="2"/>
      <c r="F43" s="2">
        <v>1772500</v>
      </c>
      <c r="G43" s="2">
        <v>272000</v>
      </c>
      <c r="H43" s="2">
        <v>3715297</v>
      </c>
      <c r="I43" s="2">
        <v>547200</v>
      </c>
      <c r="J43" s="2">
        <v>0</v>
      </c>
      <c r="K43" s="2"/>
      <c r="L43" s="1">
        <f t="shared" ref="L43" si="36">B43+D43+F43+H43+J43</f>
        <v>14684529.999999998</v>
      </c>
      <c r="M43" s="13">
        <f t="shared" ref="M43" si="37">C43+E43+G43+I43+K43</f>
        <v>56346280.000000007</v>
      </c>
      <c r="N43" s="17">
        <f t="shared" ref="N43" si="38">L43+M43</f>
        <v>71030810</v>
      </c>
      <c r="P43" s="4" t="s">
        <v>16</v>
      </c>
      <c r="Q43" s="2">
        <v>4102</v>
      </c>
      <c r="R43" s="2">
        <v>6903</v>
      </c>
      <c r="S43" s="2">
        <v>80</v>
      </c>
      <c r="T43" s="2">
        <v>0</v>
      </c>
      <c r="U43" s="2">
        <v>606</v>
      </c>
      <c r="V43" s="2">
        <v>444</v>
      </c>
      <c r="W43" s="2">
        <v>2254</v>
      </c>
      <c r="X43" s="2">
        <v>307</v>
      </c>
      <c r="Y43" s="2">
        <v>1835</v>
      </c>
      <c r="Z43" s="2">
        <v>0</v>
      </c>
      <c r="AA43" s="1">
        <f t="shared" ref="AA43" si="39">Q43+S43+U43+W43+Y43</f>
        <v>8877</v>
      </c>
      <c r="AB43" s="13">
        <f t="shared" ref="AB43" si="40">R43+T43+V43+X43+Z43</f>
        <v>7654</v>
      </c>
      <c r="AC43" s="17">
        <f t="shared" ref="AC43" si="41">AA43+AB43</f>
        <v>16531</v>
      </c>
      <c r="AE43" s="4" t="s">
        <v>16</v>
      </c>
      <c r="AF43" s="2">
        <f t="shared" si="35"/>
        <v>2200.0811799122375</v>
      </c>
      <c r="AG43" s="2">
        <f t="shared" si="30"/>
        <v>8043.9055483123293</v>
      </c>
      <c r="AH43" s="2">
        <f t="shared" si="30"/>
        <v>2150</v>
      </c>
      <c r="AI43" s="2" t="str">
        <f t="shared" si="30"/>
        <v>N.A.</v>
      </c>
      <c r="AJ43" s="2">
        <f t="shared" si="30"/>
        <v>2924.917491749175</v>
      </c>
      <c r="AK43" s="2">
        <f t="shared" si="30"/>
        <v>612.61261261261257</v>
      </c>
      <c r="AL43" s="2">
        <f t="shared" si="30"/>
        <v>1648.312777284827</v>
      </c>
      <c r="AM43" s="2">
        <f t="shared" si="30"/>
        <v>1782.4104234527688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1654.2221471217752</v>
      </c>
      <c r="AQ43" s="13">
        <f t="shared" ref="AQ43" si="43">IFERROR(M43/AB43, "N.A.")</f>
        <v>7361.6775542200166</v>
      </c>
      <c r="AR43" s="14">
        <f t="shared" ref="AR43" si="44">IFERROR(N43/AC43, "N.A.")</f>
        <v>4296.8247534934362</v>
      </c>
    </row>
    <row r="44" spans="1:44" ht="15" customHeight="1" thickBot="1" x14ac:dyDescent="0.3">
      <c r="A44" s="5" t="s">
        <v>0</v>
      </c>
      <c r="B44" s="24">
        <f>B43+C43</f>
        <v>64551813.000000007</v>
      </c>
      <c r="C44" s="26"/>
      <c r="D44" s="24">
        <f>D43+E43</f>
        <v>172000</v>
      </c>
      <c r="E44" s="26"/>
      <c r="F44" s="24">
        <f>F43+G43</f>
        <v>2044500</v>
      </c>
      <c r="G44" s="26"/>
      <c r="H44" s="24">
        <f>H43+I43</f>
        <v>4262497</v>
      </c>
      <c r="I44" s="26"/>
      <c r="J44" s="24">
        <f>J43+K43</f>
        <v>0</v>
      </c>
      <c r="K44" s="26"/>
      <c r="L44" s="24">
        <f>L43+M43</f>
        <v>71030810</v>
      </c>
      <c r="M44" s="25"/>
      <c r="N44" s="18">
        <f>B44+D44+F44+H44+J44</f>
        <v>71030810</v>
      </c>
      <c r="P44" s="5" t="s">
        <v>0</v>
      </c>
      <c r="Q44" s="24">
        <f>Q43+R43</f>
        <v>11005</v>
      </c>
      <c r="R44" s="26"/>
      <c r="S44" s="24">
        <f>S43+T43</f>
        <v>80</v>
      </c>
      <c r="T44" s="26"/>
      <c r="U44" s="24">
        <f>U43+V43</f>
        <v>1050</v>
      </c>
      <c r="V44" s="26"/>
      <c r="W44" s="24">
        <f>W43+X43</f>
        <v>2561</v>
      </c>
      <c r="X44" s="26"/>
      <c r="Y44" s="24">
        <f>Y43+Z43</f>
        <v>1835</v>
      </c>
      <c r="Z44" s="26"/>
      <c r="AA44" s="24">
        <f>AA43+AB43</f>
        <v>16531</v>
      </c>
      <c r="AB44" s="25"/>
      <c r="AC44" s="18">
        <f>Q44+S44+U44+W44+Y44</f>
        <v>16531</v>
      </c>
      <c r="AE44" s="5" t="s">
        <v>0</v>
      </c>
      <c r="AF44" s="27">
        <f>IFERROR(B44/Q44,"N.A.")</f>
        <v>5865.6804179918227</v>
      </c>
      <c r="AG44" s="28"/>
      <c r="AH44" s="27">
        <f>IFERROR(D44/S44,"N.A.")</f>
        <v>2150</v>
      </c>
      <c r="AI44" s="28"/>
      <c r="AJ44" s="27">
        <f>IFERROR(F44/U44,"N.A.")</f>
        <v>1947.1428571428571</v>
      </c>
      <c r="AK44" s="28"/>
      <c r="AL44" s="27">
        <f>IFERROR(H44/W44,"N.A.")</f>
        <v>1664.3877391643889</v>
      </c>
      <c r="AM44" s="28"/>
      <c r="AN44" s="27">
        <f>IFERROR(J44/Y44,"N.A.")</f>
        <v>0</v>
      </c>
      <c r="AO44" s="28"/>
      <c r="AP44" s="27">
        <f>IFERROR(L44/AA44,"N.A.")</f>
        <v>4296.8247534934362</v>
      </c>
      <c r="AQ44" s="28"/>
      <c r="AR44" s="16">
        <f>IFERROR(N44/AC44, "N.A.")</f>
        <v>4296.8247534934362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7331500.0000000009</v>
      </c>
      <c r="C15" s="2"/>
      <c r="D15" s="2">
        <v>154800</v>
      </c>
      <c r="E15" s="2"/>
      <c r="F15" s="2"/>
      <c r="G15" s="2"/>
      <c r="H15" s="2">
        <v>10794190</v>
      </c>
      <c r="I15" s="2"/>
      <c r="J15" s="2"/>
      <c r="K15" s="2"/>
      <c r="L15" s="1">
        <f>B15+D15+F15+H15+J15</f>
        <v>18280490</v>
      </c>
      <c r="M15" s="13">
        <f>C15+E15+G15+I15+K15</f>
        <v>0</v>
      </c>
      <c r="N15" s="14">
        <f>L15+M15</f>
        <v>18280490</v>
      </c>
      <c r="P15" s="3" t="s">
        <v>12</v>
      </c>
      <c r="Q15" s="2">
        <v>1660</v>
      </c>
      <c r="R15" s="2">
        <v>0</v>
      </c>
      <c r="S15" s="2">
        <v>40</v>
      </c>
      <c r="T15" s="2">
        <v>0</v>
      </c>
      <c r="U15" s="2">
        <v>0</v>
      </c>
      <c r="V15" s="2">
        <v>0</v>
      </c>
      <c r="W15" s="2">
        <v>1325</v>
      </c>
      <c r="X15" s="2">
        <v>0</v>
      </c>
      <c r="Y15" s="2">
        <v>0</v>
      </c>
      <c r="Z15" s="2">
        <v>0</v>
      </c>
      <c r="AA15" s="1">
        <f>Q15+S15+U15+W15+Y15</f>
        <v>3025</v>
      </c>
      <c r="AB15" s="13">
        <f>R15+T15+V15+X15+Z15</f>
        <v>0</v>
      </c>
      <c r="AC15" s="14">
        <f>AA15+AB15</f>
        <v>3025</v>
      </c>
      <c r="AE15" s="3" t="s">
        <v>12</v>
      </c>
      <c r="AF15" s="2">
        <f>IFERROR(B15/Q15, "N.A.")</f>
        <v>4416.5662650602417</v>
      </c>
      <c r="AG15" s="2" t="str">
        <f t="shared" ref="AG15:AR19" si="0">IFERROR(C15/R15, "N.A.")</f>
        <v>N.A.</v>
      </c>
      <c r="AH15" s="2">
        <f t="shared" si="0"/>
        <v>3870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8146.558490566038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6043.1371900826443</v>
      </c>
      <c r="AQ15" s="13" t="str">
        <f t="shared" si="0"/>
        <v>N.A.</v>
      </c>
      <c r="AR15" s="14">
        <f t="shared" si="0"/>
        <v>6043.1371900826443</v>
      </c>
    </row>
    <row r="16" spans="1:44" ht="15" customHeight="1" thickBot="1" x14ac:dyDescent="0.3">
      <c r="A16" s="3" t="s">
        <v>13</v>
      </c>
      <c r="B16" s="2">
        <v>223600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223600</v>
      </c>
      <c r="M16" s="13">
        <f t="shared" si="1"/>
        <v>0</v>
      </c>
      <c r="N16" s="14">
        <f t="shared" ref="N16:N18" si="2">L16+M16</f>
        <v>223600</v>
      </c>
      <c r="P16" s="3" t="s">
        <v>13</v>
      </c>
      <c r="Q16" s="2">
        <v>40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40</v>
      </c>
      <c r="AB16" s="13">
        <f t="shared" si="3"/>
        <v>0</v>
      </c>
      <c r="AC16" s="14">
        <f t="shared" ref="AC16:AC18" si="4">AA16+AB16</f>
        <v>40</v>
      </c>
      <c r="AE16" s="3" t="s">
        <v>13</v>
      </c>
      <c r="AF16" s="2">
        <f t="shared" ref="AF16:AF19" si="5">IFERROR(B16/Q16, "N.A.")</f>
        <v>5590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5590</v>
      </c>
      <c r="AQ16" s="13" t="str">
        <f t="shared" si="0"/>
        <v>N.A.</v>
      </c>
      <c r="AR16" s="14">
        <f t="shared" si="0"/>
        <v>5590</v>
      </c>
    </row>
    <row r="17" spans="1:44" ht="15" customHeight="1" thickBot="1" x14ac:dyDescent="0.3">
      <c r="A17" s="3" t="s">
        <v>14</v>
      </c>
      <c r="B17" s="2">
        <v>7597349.9999999991</v>
      </c>
      <c r="C17" s="2">
        <v>28670125.000000004</v>
      </c>
      <c r="D17" s="2">
        <v>123840</v>
      </c>
      <c r="E17" s="2"/>
      <c r="F17" s="2"/>
      <c r="G17" s="2">
        <v>2411999.9999999995</v>
      </c>
      <c r="H17" s="2"/>
      <c r="I17" s="2">
        <v>480000</v>
      </c>
      <c r="J17" s="2"/>
      <c r="K17" s="2"/>
      <c r="L17" s="1">
        <f t="shared" si="1"/>
        <v>7721189.9999999991</v>
      </c>
      <c r="M17" s="13">
        <f t="shared" si="1"/>
        <v>31562125.000000004</v>
      </c>
      <c r="N17" s="14">
        <f t="shared" si="2"/>
        <v>39283315</v>
      </c>
      <c r="P17" s="3" t="s">
        <v>14</v>
      </c>
      <c r="Q17" s="2">
        <v>1955</v>
      </c>
      <c r="R17" s="2">
        <v>4820</v>
      </c>
      <c r="S17" s="2">
        <v>40</v>
      </c>
      <c r="T17" s="2">
        <v>0</v>
      </c>
      <c r="U17" s="2">
        <v>0</v>
      </c>
      <c r="V17" s="2">
        <v>160</v>
      </c>
      <c r="W17" s="2">
        <v>0</v>
      </c>
      <c r="X17" s="2">
        <v>40</v>
      </c>
      <c r="Y17" s="2">
        <v>0</v>
      </c>
      <c r="Z17" s="2">
        <v>0</v>
      </c>
      <c r="AA17" s="1">
        <f t="shared" si="3"/>
        <v>1995</v>
      </c>
      <c r="AB17" s="13">
        <f t="shared" si="3"/>
        <v>5020</v>
      </c>
      <c r="AC17" s="14">
        <f t="shared" si="4"/>
        <v>7015</v>
      </c>
      <c r="AE17" s="3" t="s">
        <v>14</v>
      </c>
      <c r="AF17" s="2">
        <f t="shared" si="5"/>
        <v>3886.1125319693092</v>
      </c>
      <c r="AG17" s="2">
        <f t="shared" si="0"/>
        <v>5948.1587136929465</v>
      </c>
      <c r="AH17" s="2">
        <f t="shared" si="0"/>
        <v>3096</v>
      </c>
      <c r="AI17" s="2" t="str">
        <f t="shared" si="0"/>
        <v>N.A.</v>
      </c>
      <c r="AJ17" s="2" t="str">
        <f t="shared" si="0"/>
        <v>N.A.</v>
      </c>
      <c r="AK17" s="2">
        <f t="shared" si="0"/>
        <v>15074.999999999996</v>
      </c>
      <c r="AL17" s="2" t="str">
        <f t="shared" si="0"/>
        <v>N.A.</v>
      </c>
      <c r="AM17" s="2">
        <f t="shared" si="0"/>
        <v>12000</v>
      </c>
      <c r="AN17" s="2" t="str">
        <f t="shared" si="0"/>
        <v>N.A.</v>
      </c>
      <c r="AO17" s="2" t="str">
        <f t="shared" si="0"/>
        <v>N.A.</v>
      </c>
      <c r="AP17" s="15">
        <f t="shared" si="0"/>
        <v>3870.270676691729</v>
      </c>
      <c r="AQ17" s="13">
        <f t="shared" si="0"/>
        <v>6287.2758964143432</v>
      </c>
      <c r="AR17" s="14">
        <f t="shared" si="0"/>
        <v>5599.9023521026375</v>
      </c>
    </row>
    <row r="18" spans="1:44" ht="15" customHeight="1" thickBot="1" x14ac:dyDescent="0.3">
      <c r="A18" s="3" t="s">
        <v>15</v>
      </c>
      <c r="B18" s="2">
        <v>412800</v>
      </c>
      <c r="C18" s="2"/>
      <c r="D18" s="2"/>
      <c r="E18" s="2"/>
      <c r="F18" s="2"/>
      <c r="G18" s="2">
        <v>6691875</v>
      </c>
      <c r="H18" s="2">
        <v>10965000</v>
      </c>
      <c r="I18" s="2"/>
      <c r="J18" s="2"/>
      <c r="K18" s="2"/>
      <c r="L18" s="1">
        <f t="shared" si="1"/>
        <v>11377800</v>
      </c>
      <c r="M18" s="13">
        <f t="shared" si="1"/>
        <v>6691875</v>
      </c>
      <c r="N18" s="14">
        <f t="shared" si="2"/>
        <v>18069675</v>
      </c>
      <c r="P18" s="3" t="s">
        <v>15</v>
      </c>
      <c r="Q18" s="2">
        <v>40</v>
      </c>
      <c r="R18" s="2">
        <v>0</v>
      </c>
      <c r="S18" s="2">
        <v>0</v>
      </c>
      <c r="T18" s="2">
        <v>0</v>
      </c>
      <c r="U18" s="2">
        <v>0</v>
      </c>
      <c r="V18" s="2">
        <v>1500</v>
      </c>
      <c r="W18" s="2">
        <v>1500</v>
      </c>
      <c r="X18" s="2">
        <v>0</v>
      </c>
      <c r="Y18" s="2">
        <v>0</v>
      </c>
      <c r="Z18" s="2">
        <v>0</v>
      </c>
      <c r="AA18" s="1">
        <f t="shared" si="3"/>
        <v>1540</v>
      </c>
      <c r="AB18" s="13">
        <f t="shared" si="3"/>
        <v>1500</v>
      </c>
      <c r="AC18" s="17">
        <f t="shared" si="4"/>
        <v>3040</v>
      </c>
      <c r="AE18" s="3" t="s">
        <v>15</v>
      </c>
      <c r="AF18" s="2">
        <f t="shared" si="5"/>
        <v>10320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4461.25</v>
      </c>
      <c r="AL18" s="2">
        <f t="shared" si="0"/>
        <v>7310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7388.181818181818</v>
      </c>
      <c r="AQ18" s="13">
        <f t="shared" si="0"/>
        <v>4461.25</v>
      </c>
      <c r="AR18" s="14">
        <f t="shared" si="0"/>
        <v>5943.9720394736842</v>
      </c>
    </row>
    <row r="19" spans="1:44" ht="15" customHeight="1" thickBot="1" x14ac:dyDescent="0.3">
      <c r="A19" s="4" t="s">
        <v>16</v>
      </c>
      <c r="B19" s="2">
        <v>15565250</v>
      </c>
      <c r="C19" s="2">
        <v>28670125.000000004</v>
      </c>
      <c r="D19" s="2">
        <v>278640</v>
      </c>
      <c r="E19" s="2"/>
      <c r="F19" s="2"/>
      <c r="G19" s="2">
        <v>9103875</v>
      </c>
      <c r="H19" s="2">
        <v>21759189.999999996</v>
      </c>
      <c r="I19" s="2">
        <v>480000</v>
      </c>
      <c r="J19" s="2"/>
      <c r="K19" s="2"/>
      <c r="L19" s="1">
        <f t="shared" ref="L19" si="6">B19+D19+F19+H19+J19</f>
        <v>37603080</v>
      </c>
      <c r="M19" s="13">
        <f t="shared" ref="M19" si="7">C19+E19+G19+I19+K19</f>
        <v>38254000</v>
      </c>
      <c r="N19" s="17">
        <f t="shared" ref="N19" si="8">L19+M19</f>
        <v>75857080</v>
      </c>
      <c r="P19" s="4" t="s">
        <v>16</v>
      </c>
      <c r="Q19" s="2">
        <v>3695</v>
      </c>
      <c r="R19" s="2">
        <v>4820</v>
      </c>
      <c r="S19" s="2">
        <v>80</v>
      </c>
      <c r="T19" s="2">
        <v>0</v>
      </c>
      <c r="U19" s="2">
        <v>0</v>
      </c>
      <c r="V19" s="2">
        <v>1660</v>
      </c>
      <c r="W19" s="2">
        <v>2825</v>
      </c>
      <c r="X19" s="2">
        <v>40</v>
      </c>
      <c r="Y19" s="2">
        <v>0</v>
      </c>
      <c r="Z19" s="2">
        <v>0</v>
      </c>
      <c r="AA19" s="1">
        <f t="shared" ref="AA19" si="9">Q19+S19+U19+W19+Y19</f>
        <v>6600</v>
      </c>
      <c r="AB19" s="13">
        <f t="shared" ref="AB19" si="10">R19+T19+V19+X19+Z19</f>
        <v>6520</v>
      </c>
      <c r="AC19" s="14">
        <f t="shared" ref="AC19" si="11">AA19+AB19</f>
        <v>13120</v>
      </c>
      <c r="AE19" s="4" t="s">
        <v>16</v>
      </c>
      <c r="AF19" s="2">
        <f t="shared" si="5"/>
        <v>4212.5169147496617</v>
      </c>
      <c r="AG19" s="2">
        <f t="shared" si="0"/>
        <v>5948.1587136929465</v>
      </c>
      <c r="AH19" s="2">
        <f t="shared" si="0"/>
        <v>3483</v>
      </c>
      <c r="AI19" s="2" t="str">
        <f t="shared" si="0"/>
        <v>N.A.</v>
      </c>
      <c r="AJ19" s="2" t="str">
        <f t="shared" si="0"/>
        <v>N.A.</v>
      </c>
      <c r="AK19" s="2">
        <f t="shared" si="0"/>
        <v>5484.2620481927706</v>
      </c>
      <c r="AL19" s="2">
        <f t="shared" si="0"/>
        <v>7702.3681415929186</v>
      </c>
      <c r="AM19" s="2">
        <f t="shared" si="0"/>
        <v>12000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5697.4363636363632</v>
      </c>
      <c r="AQ19" s="13">
        <f t="shared" ref="AQ19" si="13">IFERROR(M19/AB19, "N.A.")</f>
        <v>5867.1779141104298</v>
      </c>
      <c r="AR19" s="14">
        <f t="shared" ref="AR19" si="14">IFERROR(N19/AC19, "N.A.")</f>
        <v>5781.7896341463411</v>
      </c>
    </row>
    <row r="20" spans="1:44" ht="15" customHeight="1" thickBot="1" x14ac:dyDescent="0.3">
      <c r="A20" s="5" t="s">
        <v>0</v>
      </c>
      <c r="B20" s="24">
        <f>B19+C19</f>
        <v>44235375</v>
      </c>
      <c r="C20" s="26"/>
      <c r="D20" s="24">
        <f>D19+E19</f>
        <v>278640</v>
      </c>
      <c r="E20" s="26"/>
      <c r="F20" s="24">
        <f>F19+G19</f>
        <v>9103875</v>
      </c>
      <c r="G20" s="26"/>
      <c r="H20" s="24">
        <f>H19+I19</f>
        <v>22239189.999999996</v>
      </c>
      <c r="I20" s="26"/>
      <c r="J20" s="24">
        <f>J19+K19</f>
        <v>0</v>
      </c>
      <c r="K20" s="26"/>
      <c r="L20" s="24">
        <f>L19+M19</f>
        <v>75857080</v>
      </c>
      <c r="M20" s="25"/>
      <c r="N20" s="18">
        <f>B20+D20+F20+H20+J20</f>
        <v>75857080</v>
      </c>
      <c r="P20" s="5" t="s">
        <v>0</v>
      </c>
      <c r="Q20" s="24">
        <f>Q19+R19</f>
        <v>8515</v>
      </c>
      <c r="R20" s="26"/>
      <c r="S20" s="24">
        <f>S19+T19</f>
        <v>80</v>
      </c>
      <c r="T20" s="26"/>
      <c r="U20" s="24">
        <f>U19+V19</f>
        <v>1660</v>
      </c>
      <c r="V20" s="26"/>
      <c r="W20" s="24">
        <f>W19+X19</f>
        <v>2865</v>
      </c>
      <c r="X20" s="26"/>
      <c r="Y20" s="24">
        <f>Y19+Z19</f>
        <v>0</v>
      </c>
      <c r="Z20" s="26"/>
      <c r="AA20" s="24">
        <f>AA19+AB19</f>
        <v>13120</v>
      </c>
      <c r="AB20" s="26"/>
      <c r="AC20" s="19">
        <f>Q20+S20+U20+W20+Y20</f>
        <v>13120</v>
      </c>
      <c r="AE20" s="5" t="s">
        <v>0</v>
      </c>
      <c r="AF20" s="27">
        <f>IFERROR(B20/Q20,"N.A.")</f>
        <v>5194.9941280093954</v>
      </c>
      <c r="AG20" s="28"/>
      <c r="AH20" s="27">
        <f>IFERROR(D20/S20,"N.A.")</f>
        <v>3483</v>
      </c>
      <c r="AI20" s="28"/>
      <c r="AJ20" s="27">
        <f>IFERROR(F20/U20,"N.A.")</f>
        <v>5484.2620481927706</v>
      </c>
      <c r="AK20" s="28"/>
      <c r="AL20" s="27">
        <f>IFERROR(H20/W20,"N.A.")</f>
        <v>7762.3699825479916</v>
      </c>
      <c r="AM20" s="28"/>
      <c r="AN20" s="27" t="str">
        <f>IFERROR(J20/Y20,"N.A.")</f>
        <v>N.A.</v>
      </c>
      <c r="AO20" s="28"/>
      <c r="AP20" s="27">
        <f>IFERROR(L20/AA20,"N.A.")</f>
        <v>5781.7896341463411</v>
      </c>
      <c r="AQ20" s="28"/>
      <c r="AR20" s="16">
        <f>IFERROR(N20/AC20, "N.A.")</f>
        <v>5781.7896341463411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4429000</v>
      </c>
      <c r="C27" s="2"/>
      <c r="D27" s="2">
        <v>154800</v>
      </c>
      <c r="E27" s="2"/>
      <c r="F27" s="2"/>
      <c r="G27" s="2"/>
      <c r="H27" s="2">
        <v>10361150</v>
      </c>
      <c r="I27" s="2"/>
      <c r="J27" s="2"/>
      <c r="K27" s="2"/>
      <c r="L27" s="1">
        <f>B27+D27+F27+H27+J27</f>
        <v>14944950</v>
      </c>
      <c r="M27" s="13">
        <f>C27+E27+G27+I27+K27</f>
        <v>0</v>
      </c>
      <c r="N27" s="14">
        <f>L27+M27</f>
        <v>14944950</v>
      </c>
      <c r="P27" s="3" t="s">
        <v>12</v>
      </c>
      <c r="Q27" s="2">
        <v>910</v>
      </c>
      <c r="R27" s="2">
        <v>0</v>
      </c>
      <c r="S27" s="2">
        <v>40</v>
      </c>
      <c r="T27" s="2">
        <v>0</v>
      </c>
      <c r="U27" s="2">
        <v>0</v>
      </c>
      <c r="V27" s="2">
        <v>0</v>
      </c>
      <c r="W27" s="2">
        <v>1165</v>
      </c>
      <c r="X27" s="2">
        <v>0</v>
      </c>
      <c r="Y27" s="2">
        <v>0</v>
      </c>
      <c r="Z27" s="2">
        <v>0</v>
      </c>
      <c r="AA27" s="1">
        <f>Q27+S27+U27+W27+Y27</f>
        <v>2115</v>
      </c>
      <c r="AB27" s="13">
        <f>R27+T27+V27+X27+Z27</f>
        <v>0</v>
      </c>
      <c r="AC27" s="14">
        <f>AA27+AB27</f>
        <v>2115</v>
      </c>
      <c r="AE27" s="3" t="s">
        <v>12</v>
      </c>
      <c r="AF27" s="2">
        <f>IFERROR(B27/Q27, "N.A.")</f>
        <v>4867.0329670329675</v>
      </c>
      <c r="AG27" s="2" t="str">
        <f t="shared" ref="AG27:AR31" si="15">IFERROR(C27/R27, "N.A.")</f>
        <v>N.A.</v>
      </c>
      <c r="AH27" s="2">
        <f t="shared" si="15"/>
        <v>3870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8893.6909871244643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7066.1702127659573</v>
      </c>
      <c r="AQ27" s="13" t="str">
        <f t="shared" si="15"/>
        <v>N.A.</v>
      </c>
      <c r="AR27" s="14">
        <f t="shared" si="15"/>
        <v>7066.1702127659573</v>
      </c>
    </row>
    <row r="28" spans="1:44" ht="15" customHeight="1" thickBot="1" x14ac:dyDescent="0.3">
      <c r="A28" s="3" t="s">
        <v>13</v>
      </c>
      <c r="B28" s="2">
        <v>223600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223600</v>
      </c>
      <c r="M28" s="13">
        <f t="shared" si="16"/>
        <v>0</v>
      </c>
      <c r="N28" s="14">
        <f t="shared" ref="N28:N30" si="17">L28+M28</f>
        <v>223600</v>
      </c>
      <c r="P28" s="3" t="s">
        <v>13</v>
      </c>
      <c r="Q28" s="2">
        <v>40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40</v>
      </c>
      <c r="AB28" s="13">
        <f t="shared" si="18"/>
        <v>0</v>
      </c>
      <c r="AC28" s="14">
        <f t="shared" ref="AC28:AC30" si="19">AA28+AB28</f>
        <v>40</v>
      </c>
      <c r="AE28" s="3" t="s">
        <v>13</v>
      </c>
      <c r="AF28" s="2">
        <f t="shared" ref="AF28:AF31" si="20">IFERROR(B28/Q28, "N.A.")</f>
        <v>5590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5590</v>
      </c>
      <c r="AQ28" s="13" t="str">
        <f t="shared" si="15"/>
        <v>N.A.</v>
      </c>
      <c r="AR28" s="14">
        <f t="shared" si="15"/>
        <v>5590</v>
      </c>
    </row>
    <row r="29" spans="1:44" ht="15" customHeight="1" thickBot="1" x14ac:dyDescent="0.3">
      <c r="A29" s="3" t="s">
        <v>14</v>
      </c>
      <c r="B29" s="2">
        <v>4897350</v>
      </c>
      <c r="C29" s="2">
        <v>20426125</v>
      </c>
      <c r="D29" s="2"/>
      <c r="E29" s="2"/>
      <c r="F29" s="2"/>
      <c r="G29" s="2">
        <v>572000</v>
      </c>
      <c r="H29" s="2"/>
      <c r="I29" s="2">
        <v>480000</v>
      </c>
      <c r="J29" s="2"/>
      <c r="K29" s="2"/>
      <c r="L29" s="1">
        <f t="shared" si="16"/>
        <v>4897350</v>
      </c>
      <c r="M29" s="13">
        <f t="shared" si="16"/>
        <v>21478125</v>
      </c>
      <c r="N29" s="14">
        <f t="shared" si="17"/>
        <v>26375475</v>
      </c>
      <c r="P29" s="3" t="s">
        <v>14</v>
      </c>
      <c r="Q29" s="2">
        <v>830</v>
      </c>
      <c r="R29" s="2">
        <v>3200</v>
      </c>
      <c r="S29" s="2">
        <v>0</v>
      </c>
      <c r="T29" s="2">
        <v>0</v>
      </c>
      <c r="U29" s="2">
        <v>0</v>
      </c>
      <c r="V29" s="2">
        <v>80</v>
      </c>
      <c r="W29" s="2">
        <v>0</v>
      </c>
      <c r="X29" s="2">
        <v>40</v>
      </c>
      <c r="Y29" s="2">
        <v>0</v>
      </c>
      <c r="Z29" s="2">
        <v>0</v>
      </c>
      <c r="AA29" s="1">
        <f t="shared" si="18"/>
        <v>830</v>
      </c>
      <c r="AB29" s="13">
        <f t="shared" si="18"/>
        <v>3320</v>
      </c>
      <c r="AC29" s="14">
        <f t="shared" si="19"/>
        <v>4150</v>
      </c>
      <c r="AE29" s="3" t="s">
        <v>14</v>
      </c>
      <c r="AF29" s="2">
        <f t="shared" si="20"/>
        <v>5900.4216867469877</v>
      </c>
      <c r="AG29" s="2">
        <f t="shared" si="15"/>
        <v>6383.1640625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7150</v>
      </c>
      <c r="AL29" s="2" t="str">
        <f t="shared" si="15"/>
        <v>N.A.</v>
      </c>
      <c r="AM29" s="2">
        <f t="shared" si="15"/>
        <v>12000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5900.4216867469877</v>
      </c>
      <c r="AQ29" s="13">
        <f t="shared" si="15"/>
        <v>6469.314759036145</v>
      </c>
      <c r="AR29" s="14">
        <f t="shared" si="15"/>
        <v>6355.5361445783128</v>
      </c>
    </row>
    <row r="30" spans="1:44" ht="15" customHeight="1" thickBot="1" x14ac:dyDescent="0.3">
      <c r="A30" s="3" t="s">
        <v>15</v>
      </c>
      <c r="B30" s="2">
        <v>412800</v>
      </c>
      <c r="C30" s="2"/>
      <c r="D30" s="2"/>
      <c r="E30" s="2"/>
      <c r="F30" s="2"/>
      <c r="G30" s="2">
        <v>6691875</v>
      </c>
      <c r="H30" s="2">
        <v>10965000</v>
      </c>
      <c r="I30" s="2"/>
      <c r="J30" s="2"/>
      <c r="K30" s="2"/>
      <c r="L30" s="1">
        <f t="shared" si="16"/>
        <v>11377800</v>
      </c>
      <c r="M30" s="13">
        <f t="shared" si="16"/>
        <v>6691875</v>
      </c>
      <c r="N30" s="14">
        <f t="shared" si="17"/>
        <v>18069675</v>
      </c>
      <c r="P30" s="3" t="s">
        <v>15</v>
      </c>
      <c r="Q30" s="2">
        <v>40</v>
      </c>
      <c r="R30" s="2">
        <v>0</v>
      </c>
      <c r="S30" s="2">
        <v>0</v>
      </c>
      <c r="T30" s="2">
        <v>0</v>
      </c>
      <c r="U30" s="2">
        <v>0</v>
      </c>
      <c r="V30" s="2">
        <v>1500</v>
      </c>
      <c r="W30" s="2">
        <v>1500</v>
      </c>
      <c r="X30" s="2">
        <v>0</v>
      </c>
      <c r="Y30" s="2">
        <v>0</v>
      </c>
      <c r="Z30" s="2">
        <v>0</v>
      </c>
      <c r="AA30" s="1">
        <f t="shared" si="18"/>
        <v>1540</v>
      </c>
      <c r="AB30" s="13">
        <f t="shared" si="18"/>
        <v>1500</v>
      </c>
      <c r="AC30" s="17">
        <f t="shared" si="19"/>
        <v>3040</v>
      </c>
      <c r="AE30" s="3" t="s">
        <v>15</v>
      </c>
      <c r="AF30" s="2">
        <f t="shared" si="20"/>
        <v>10320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4461.25</v>
      </c>
      <c r="AL30" s="2">
        <f t="shared" si="15"/>
        <v>7310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7388.181818181818</v>
      </c>
      <c r="AQ30" s="13">
        <f t="shared" si="15"/>
        <v>4461.25</v>
      </c>
      <c r="AR30" s="14">
        <f t="shared" si="15"/>
        <v>5943.9720394736842</v>
      </c>
    </row>
    <row r="31" spans="1:44" ht="15" customHeight="1" thickBot="1" x14ac:dyDescent="0.3">
      <c r="A31" s="4" t="s">
        <v>16</v>
      </c>
      <c r="B31" s="2">
        <v>9962749.9999999981</v>
      </c>
      <c r="C31" s="2">
        <v>20426125</v>
      </c>
      <c r="D31" s="2">
        <v>154800</v>
      </c>
      <c r="E31" s="2"/>
      <c r="F31" s="2"/>
      <c r="G31" s="2">
        <v>7263875</v>
      </c>
      <c r="H31" s="2">
        <v>21326149.999999996</v>
      </c>
      <c r="I31" s="2">
        <v>480000</v>
      </c>
      <c r="J31" s="2"/>
      <c r="K31" s="2"/>
      <c r="L31" s="1">
        <f t="shared" ref="L31" si="21">B31+D31+F31+H31+J31</f>
        <v>31443699.999999993</v>
      </c>
      <c r="M31" s="13">
        <f t="shared" ref="M31" si="22">C31+E31+G31+I31+K31</f>
        <v>28170000</v>
      </c>
      <c r="N31" s="17">
        <f t="shared" ref="N31" si="23">L31+M31</f>
        <v>59613699.999999993</v>
      </c>
      <c r="P31" s="4" t="s">
        <v>16</v>
      </c>
      <c r="Q31" s="2">
        <v>1820</v>
      </c>
      <c r="R31" s="2">
        <v>3200</v>
      </c>
      <c r="S31" s="2">
        <v>40</v>
      </c>
      <c r="T31" s="2">
        <v>0</v>
      </c>
      <c r="U31" s="2">
        <v>0</v>
      </c>
      <c r="V31" s="2">
        <v>1580</v>
      </c>
      <c r="W31" s="2">
        <v>2665</v>
      </c>
      <c r="X31" s="2">
        <v>40</v>
      </c>
      <c r="Y31" s="2">
        <v>0</v>
      </c>
      <c r="Z31" s="2">
        <v>0</v>
      </c>
      <c r="AA31" s="1">
        <f t="shared" ref="AA31" si="24">Q31+S31+U31+W31+Y31</f>
        <v>4525</v>
      </c>
      <c r="AB31" s="13">
        <f t="shared" ref="AB31" si="25">R31+T31+V31+X31+Z31</f>
        <v>4820</v>
      </c>
      <c r="AC31" s="14">
        <f t="shared" ref="AC31" si="26">AA31+AB31</f>
        <v>9345</v>
      </c>
      <c r="AE31" s="4" t="s">
        <v>16</v>
      </c>
      <c r="AF31" s="2">
        <f t="shared" si="20"/>
        <v>5474.0384615384601</v>
      </c>
      <c r="AG31" s="2">
        <f t="shared" si="15"/>
        <v>6383.1640625</v>
      </c>
      <c r="AH31" s="2">
        <f t="shared" si="15"/>
        <v>3870</v>
      </c>
      <c r="AI31" s="2" t="str">
        <f t="shared" si="15"/>
        <v>N.A.</v>
      </c>
      <c r="AJ31" s="2" t="str">
        <f t="shared" si="15"/>
        <v>N.A.</v>
      </c>
      <c r="AK31" s="2">
        <f t="shared" si="15"/>
        <v>4597.3892405063289</v>
      </c>
      <c r="AL31" s="2">
        <f t="shared" si="15"/>
        <v>8002.3076923076906</v>
      </c>
      <c r="AM31" s="2">
        <f t="shared" si="15"/>
        <v>12000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6948.8839779005511</v>
      </c>
      <c r="AQ31" s="13">
        <f t="shared" ref="AQ31" si="28">IFERROR(M31/AB31, "N.A.")</f>
        <v>5844.398340248963</v>
      </c>
      <c r="AR31" s="14">
        <f t="shared" ref="AR31" si="29">IFERROR(N31/AC31, "N.A.")</f>
        <v>6379.2081326912776</v>
      </c>
    </row>
    <row r="32" spans="1:44" ht="15" customHeight="1" thickBot="1" x14ac:dyDescent="0.3">
      <c r="A32" s="5" t="s">
        <v>0</v>
      </c>
      <c r="B32" s="24">
        <f>B31+C31</f>
        <v>30388875</v>
      </c>
      <c r="C32" s="26"/>
      <c r="D32" s="24">
        <f>D31+E31</f>
        <v>154800</v>
      </c>
      <c r="E32" s="26"/>
      <c r="F32" s="24">
        <f>F31+G31</f>
        <v>7263875</v>
      </c>
      <c r="G32" s="26"/>
      <c r="H32" s="24">
        <f>H31+I31</f>
        <v>21806149.999999996</v>
      </c>
      <c r="I32" s="26"/>
      <c r="J32" s="24">
        <f>J31+K31</f>
        <v>0</v>
      </c>
      <c r="K32" s="26"/>
      <c r="L32" s="24">
        <f>L31+M31</f>
        <v>59613699.999999993</v>
      </c>
      <c r="M32" s="25"/>
      <c r="N32" s="18">
        <f>B32+D32+F32+H32+J32</f>
        <v>59613700</v>
      </c>
      <c r="P32" s="5" t="s">
        <v>0</v>
      </c>
      <c r="Q32" s="24">
        <f>Q31+R31</f>
        <v>5020</v>
      </c>
      <c r="R32" s="26"/>
      <c r="S32" s="24">
        <f>S31+T31</f>
        <v>40</v>
      </c>
      <c r="T32" s="26"/>
      <c r="U32" s="24">
        <f>U31+V31</f>
        <v>1580</v>
      </c>
      <c r="V32" s="26"/>
      <c r="W32" s="24">
        <f>W31+X31</f>
        <v>2705</v>
      </c>
      <c r="X32" s="26"/>
      <c r="Y32" s="24">
        <f>Y31+Z31</f>
        <v>0</v>
      </c>
      <c r="Z32" s="26"/>
      <c r="AA32" s="24">
        <f>AA31+AB31</f>
        <v>9345</v>
      </c>
      <c r="AB32" s="26"/>
      <c r="AC32" s="19">
        <f>Q32+S32+U32+W32+Y32</f>
        <v>9345</v>
      </c>
      <c r="AE32" s="5" t="s">
        <v>0</v>
      </c>
      <c r="AF32" s="27">
        <f>IFERROR(B32/Q32,"N.A.")</f>
        <v>6053.5607569721114</v>
      </c>
      <c r="AG32" s="28"/>
      <c r="AH32" s="27">
        <f>IFERROR(D32/S32,"N.A.")</f>
        <v>3870</v>
      </c>
      <c r="AI32" s="28"/>
      <c r="AJ32" s="27">
        <f>IFERROR(F32/U32,"N.A.")</f>
        <v>4597.3892405063289</v>
      </c>
      <c r="AK32" s="28"/>
      <c r="AL32" s="27">
        <f>IFERROR(H32/W32,"N.A.")</f>
        <v>8061.4232902033255</v>
      </c>
      <c r="AM32" s="28"/>
      <c r="AN32" s="27" t="str">
        <f>IFERROR(J32/Y32,"N.A.")</f>
        <v>N.A.</v>
      </c>
      <c r="AO32" s="28"/>
      <c r="AP32" s="27">
        <f>IFERROR(L32/AA32,"N.A.")</f>
        <v>6379.2081326912776</v>
      </c>
      <c r="AQ32" s="28"/>
      <c r="AR32" s="16">
        <f>IFERROR(N32/AC32, "N.A.")</f>
        <v>6379.2081326912785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2902500</v>
      </c>
      <c r="C39" s="2"/>
      <c r="D39" s="2"/>
      <c r="E39" s="2"/>
      <c r="F39" s="2"/>
      <c r="G39" s="2"/>
      <c r="H39" s="2">
        <v>433040</v>
      </c>
      <c r="I39" s="2"/>
      <c r="J39" s="2"/>
      <c r="K39" s="2"/>
      <c r="L39" s="1">
        <f>B39+D39+F39+H39+J39</f>
        <v>3335540</v>
      </c>
      <c r="M39" s="13">
        <f>C39+E39+G39+I39+K39</f>
        <v>0</v>
      </c>
      <c r="N39" s="14">
        <f>L39+M39</f>
        <v>3335540</v>
      </c>
      <c r="P39" s="3" t="s">
        <v>12</v>
      </c>
      <c r="Q39" s="2">
        <v>750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160</v>
      </c>
      <c r="X39" s="2">
        <v>0</v>
      </c>
      <c r="Y39" s="2">
        <v>0</v>
      </c>
      <c r="Z39" s="2">
        <v>0</v>
      </c>
      <c r="AA39" s="1">
        <f>Q39+S39+U39+W39+Y39</f>
        <v>910</v>
      </c>
      <c r="AB39" s="13">
        <f>R39+T39+V39+X39+Z39</f>
        <v>0</v>
      </c>
      <c r="AC39" s="14">
        <f>AA39+AB39</f>
        <v>910</v>
      </c>
      <c r="AE39" s="3" t="s">
        <v>12</v>
      </c>
      <c r="AF39" s="2">
        <f>IFERROR(B39/Q39, "N.A.")</f>
        <v>3870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2706.5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3665.4285714285716</v>
      </c>
      <c r="AQ39" s="13" t="str">
        <f t="shared" si="30"/>
        <v>N.A.</v>
      </c>
      <c r="AR39" s="14">
        <f t="shared" si="30"/>
        <v>3665.4285714285716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2700000</v>
      </c>
      <c r="C41" s="2">
        <v>8244000</v>
      </c>
      <c r="D41" s="2">
        <v>123840</v>
      </c>
      <c r="E41" s="2"/>
      <c r="F41" s="2"/>
      <c r="G41" s="2">
        <v>1840000</v>
      </c>
      <c r="H41" s="2"/>
      <c r="I41" s="2"/>
      <c r="J41" s="2"/>
      <c r="K41" s="2"/>
      <c r="L41" s="1">
        <f t="shared" si="31"/>
        <v>2823840</v>
      </c>
      <c r="M41" s="13">
        <f t="shared" si="31"/>
        <v>10084000</v>
      </c>
      <c r="N41" s="14">
        <f t="shared" si="32"/>
        <v>12907840</v>
      </c>
      <c r="P41" s="3" t="s">
        <v>14</v>
      </c>
      <c r="Q41" s="2">
        <v>1125</v>
      </c>
      <c r="R41" s="2">
        <v>1620</v>
      </c>
      <c r="S41" s="2">
        <v>40</v>
      </c>
      <c r="T41" s="2">
        <v>0</v>
      </c>
      <c r="U41" s="2">
        <v>0</v>
      </c>
      <c r="V41" s="2">
        <v>80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1165</v>
      </c>
      <c r="AB41" s="13">
        <f t="shared" si="33"/>
        <v>1700</v>
      </c>
      <c r="AC41" s="14">
        <f t="shared" si="34"/>
        <v>2865</v>
      </c>
      <c r="AE41" s="3" t="s">
        <v>14</v>
      </c>
      <c r="AF41" s="2">
        <f t="shared" si="35"/>
        <v>2400</v>
      </c>
      <c r="AG41" s="2">
        <f t="shared" si="30"/>
        <v>5088.8888888888887</v>
      </c>
      <c r="AH41" s="2">
        <f t="shared" si="30"/>
        <v>3096</v>
      </c>
      <c r="AI41" s="2" t="str">
        <f t="shared" si="30"/>
        <v>N.A.</v>
      </c>
      <c r="AJ41" s="2" t="str">
        <f t="shared" si="30"/>
        <v>N.A.</v>
      </c>
      <c r="AK41" s="2">
        <f t="shared" si="30"/>
        <v>23000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2423.8969957081545</v>
      </c>
      <c r="AQ41" s="13">
        <f t="shared" si="30"/>
        <v>5931.7647058823532</v>
      </c>
      <c r="AR41" s="14">
        <f t="shared" si="30"/>
        <v>4505.3542757417099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5602500</v>
      </c>
      <c r="C43" s="2">
        <v>8244000</v>
      </c>
      <c r="D43" s="2">
        <v>123840</v>
      </c>
      <c r="E43" s="2"/>
      <c r="F43" s="2"/>
      <c r="G43" s="2">
        <v>1840000</v>
      </c>
      <c r="H43" s="2">
        <v>433040</v>
      </c>
      <c r="I43" s="2"/>
      <c r="J43" s="2"/>
      <c r="K43" s="2"/>
      <c r="L43" s="1">
        <f t="shared" ref="L43" si="36">B43+D43+F43+H43+J43</f>
        <v>6159380</v>
      </c>
      <c r="M43" s="13">
        <f t="shared" ref="M43" si="37">C43+E43+G43+I43+K43</f>
        <v>10084000</v>
      </c>
      <c r="N43" s="17">
        <f t="shared" ref="N43" si="38">L43+M43</f>
        <v>16243380</v>
      </c>
      <c r="P43" s="4" t="s">
        <v>16</v>
      </c>
      <c r="Q43" s="2">
        <v>1875</v>
      </c>
      <c r="R43" s="2">
        <v>1620</v>
      </c>
      <c r="S43" s="2">
        <v>40</v>
      </c>
      <c r="T43" s="2">
        <v>0</v>
      </c>
      <c r="U43" s="2">
        <v>0</v>
      </c>
      <c r="V43" s="2">
        <v>80</v>
      </c>
      <c r="W43" s="2">
        <v>160</v>
      </c>
      <c r="X43" s="2">
        <v>0</v>
      </c>
      <c r="Y43" s="2">
        <v>0</v>
      </c>
      <c r="Z43" s="2">
        <v>0</v>
      </c>
      <c r="AA43" s="1">
        <f t="shared" ref="AA43" si="39">Q43+S43+U43+W43+Y43</f>
        <v>2075</v>
      </c>
      <c r="AB43" s="13">
        <f t="shared" ref="AB43" si="40">R43+T43+V43+X43+Z43</f>
        <v>1700</v>
      </c>
      <c r="AC43" s="17">
        <f t="shared" ref="AC43" si="41">AA43+AB43</f>
        <v>3775</v>
      </c>
      <c r="AE43" s="4" t="s">
        <v>16</v>
      </c>
      <c r="AF43" s="2">
        <f t="shared" si="35"/>
        <v>2988</v>
      </c>
      <c r="AG43" s="2">
        <f t="shared" si="30"/>
        <v>5088.8888888888887</v>
      </c>
      <c r="AH43" s="2">
        <f t="shared" si="30"/>
        <v>3096</v>
      </c>
      <c r="AI43" s="2" t="str">
        <f t="shared" si="30"/>
        <v>N.A.</v>
      </c>
      <c r="AJ43" s="2" t="str">
        <f t="shared" si="30"/>
        <v>N.A.</v>
      </c>
      <c r="AK43" s="2">
        <f t="shared" si="30"/>
        <v>23000</v>
      </c>
      <c r="AL43" s="2">
        <f t="shared" si="30"/>
        <v>2706.5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2968.3759036144579</v>
      </c>
      <c r="AQ43" s="13">
        <f t="shared" ref="AQ43" si="43">IFERROR(M43/AB43, "N.A.")</f>
        <v>5931.7647058823532</v>
      </c>
      <c r="AR43" s="14">
        <f t="shared" ref="AR43" si="44">IFERROR(N43/AC43, "N.A.")</f>
        <v>4302.8821192052983</v>
      </c>
    </row>
    <row r="44" spans="1:44" ht="15" customHeight="1" thickBot="1" x14ac:dyDescent="0.3">
      <c r="A44" s="5" t="s">
        <v>0</v>
      </c>
      <c r="B44" s="24">
        <f>B43+C43</f>
        <v>13846500</v>
      </c>
      <c r="C44" s="26"/>
      <c r="D44" s="24">
        <f>D43+E43</f>
        <v>123840</v>
      </c>
      <c r="E44" s="26"/>
      <c r="F44" s="24">
        <f>F43+G43</f>
        <v>1840000</v>
      </c>
      <c r="G44" s="26"/>
      <c r="H44" s="24">
        <f>H43+I43</f>
        <v>433040</v>
      </c>
      <c r="I44" s="26"/>
      <c r="J44" s="24">
        <f>J43+K43</f>
        <v>0</v>
      </c>
      <c r="K44" s="26"/>
      <c r="L44" s="24">
        <f>L43+M43</f>
        <v>16243380</v>
      </c>
      <c r="M44" s="25"/>
      <c r="N44" s="18">
        <f>B44+D44+F44+H44+J44</f>
        <v>16243380</v>
      </c>
      <c r="P44" s="5" t="s">
        <v>0</v>
      </c>
      <c r="Q44" s="24">
        <f>Q43+R43</f>
        <v>3495</v>
      </c>
      <c r="R44" s="26"/>
      <c r="S44" s="24">
        <f>S43+T43</f>
        <v>40</v>
      </c>
      <c r="T44" s="26"/>
      <c r="U44" s="24">
        <f>U43+V43</f>
        <v>80</v>
      </c>
      <c r="V44" s="26"/>
      <c r="W44" s="24">
        <f>W43+X43</f>
        <v>160</v>
      </c>
      <c r="X44" s="26"/>
      <c r="Y44" s="24">
        <f>Y43+Z43</f>
        <v>0</v>
      </c>
      <c r="Z44" s="26"/>
      <c r="AA44" s="24">
        <f>AA43+AB43</f>
        <v>3775</v>
      </c>
      <c r="AB44" s="25"/>
      <c r="AC44" s="18">
        <f>Q44+S44+U44+W44+Y44</f>
        <v>3775</v>
      </c>
      <c r="AE44" s="5" t="s">
        <v>0</v>
      </c>
      <c r="AF44" s="27">
        <f>IFERROR(B44/Q44,"N.A.")</f>
        <v>3961.802575107296</v>
      </c>
      <c r="AG44" s="28"/>
      <c r="AH44" s="27">
        <f>IFERROR(D44/S44,"N.A.")</f>
        <v>3096</v>
      </c>
      <c r="AI44" s="28"/>
      <c r="AJ44" s="27">
        <f>IFERROR(F44/U44,"N.A.")</f>
        <v>23000</v>
      </c>
      <c r="AK44" s="28"/>
      <c r="AL44" s="27">
        <f>IFERROR(H44/W44,"N.A.")</f>
        <v>2706.5</v>
      </c>
      <c r="AM44" s="28"/>
      <c r="AN44" s="27" t="str">
        <f>IFERROR(J44/Y44,"N.A.")</f>
        <v>N.A.</v>
      </c>
      <c r="AO44" s="28"/>
      <c r="AP44" s="27">
        <f>IFERROR(L44/AA44,"N.A.")</f>
        <v>4302.8821192052983</v>
      </c>
      <c r="AQ44" s="28"/>
      <c r="AR44" s="16">
        <f>IFERROR(N44/AC44, "N.A.")</f>
        <v>4302.8821192052983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30008103.999999996</v>
      </c>
      <c r="C15" s="2"/>
      <c r="D15" s="2">
        <v>11326520</v>
      </c>
      <c r="E15" s="2"/>
      <c r="F15" s="2">
        <v>10374092</v>
      </c>
      <c r="G15" s="2"/>
      <c r="H15" s="2">
        <v>52772310.000000022</v>
      </c>
      <c r="I15" s="2"/>
      <c r="J15" s="2">
        <v>0</v>
      </c>
      <c r="K15" s="2"/>
      <c r="L15" s="1">
        <f>B15+D15+F15+H15+J15</f>
        <v>104481026.00000003</v>
      </c>
      <c r="M15" s="13">
        <f>C15+E15+G15+I15+K15</f>
        <v>0</v>
      </c>
      <c r="N15" s="14">
        <f>L15+M15</f>
        <v>104481026.00000003</v>
      </c>
      <c r="P15" s="3" t="s">
        <v>12</v>
      </c>
      <c r="Q15" s="2">
        <v>8783</v>
      </c>
      <c r="R15" s="2">
        <v>0</v>
      </c>
      <c r="S15" s="2">
        <v>3757</v>
      </c>
      <c r="T15" s="2">
        <v>0</v>
      </c>
      <c r="U15" s="2">
        <v>2828</v>
      </c>
      <c r="V15" s="2">
        <v>0</v>
      </c>
      <c r="W15" s="2">
        <v>18621</v>
      </c>
      <c r="X15" s="2">
        <v>0</v>
      </c>
      <c r="Y15" s="2">
        <v>2852</v>
      </c>
      <c r="Z15" s="2">
        <v>0</v>
      </c>
      <c r="AA15" s="1">
        <f>Q15+S15+U15+W15+Y15</f>
        <v>36841</v>
      </c>
      <c r="AB15" s="13">
        <f>R15+T15+V15+X15+Z15</f>
        <v>0</v>
      </c>
      <c r="AC15" s="14">
        <f>AA15+AB15</f>
        <v>36841</v>
      </c>
      <c r="AE15" s="3" t="s">
        <v>12</v>
      </c>
      <c r="AF15" s="2">
        <f>IFERROR(B15/Q15, "N.A.")</f>
        <v>3416.6120915404754</v>
      </c>
      <c r="AG15" s="2" t="str">
        <f t="shared" ref="AG15:AR19" si="0">IFERROR(C15/R15, "N.A.")</f>
        <v>N.A.</v>
      </c>
      <c r="AH15" s="2">
        <f t="shared" si="0"/>
        <v>3014.7777482033539</v>
      </c>
      <c r="AI15" s="2" t="str">
        <f t="shared" si="0"/>
        <v>N.A.</v>
      </c>
      <c r="AJ15" s="2">
        <f t="shared" si="0"/>
        <v>3668.3493635077793</v>
      </c>
      <c r="AK15" s="2" t="str">
        <f t="shared" si="0"/>
        <v>N.A.</v>
      </c>
      <c r="AL15" s="2">
        <f t="shared" si="0"/>
        <v>2834.0212663122293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2835.9986428164279</v>
      </c>
      <c r="AQ15" s="13" t="str">
        <f t="shared" si="0"/>
        <v>N.A.</v>
      </c>
      <c r="AR15" s="14">
        <f t="shared" si="0"/>
        <v>2835.9986428164279</v>
      </c>
    </row>
    <row r="16" spans="1:44" ht="15" customHeight="1" thickBot="1" x14ac:dyDescent="0.3">
      <c r="A16" s="3" t="s">
        <v>13</v>
      </c>
      <c r="B16" s="2">
        <v>14952913.999999998</v>
      </c>
      <c r="C16" s="2">
        <v>1904950</v>
      </c>
      <c r="D16" s="2">
        <v>74820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15027733.999999998</v>
      </c>
      <c r="M16" s="13">
        <f t="shared" si="1"/>
        <v>1904950</v>
      </c>
      <c r="N16" s="14">
        <f t="shared" ref="N16:N18" si="2">L16+M16</f>
        <v>16932684</v>
      </c>
      <c r="P16" s="3" t="s">
        <v>13</v>
      </c>
      <c r="Q16" s="2">
        <v>7091</v>
      </c>
      <c r="R16" s="2">
        <v>853</v>
      </c>
      <c r="S16" s="2">
        <v>58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7149</v>
      </c>
      <c r="AB16" s="13">
        <f t="shared" si="3"/>
        <v>853</v>
      </c>
      <c r="AC16" s="14">
        <f t="shared" ref="AC16:AC18" si="4">AA16+AB16</f>
        <v>8002</v>
      </c>
      <c r="AE16" s="3" t="s">
        <v>13</v>
      </c>
      <c r="AF16" s="2">
        <f t="shared" ref="AF16:AF19" si="5">IFERROR(B16/Q16, "N.A.")</f>
        <v>2108.717247214779</v>
      </c>
      <c r="AG16" s="2">
        <f t="shared" si="0"/>
        <v>2233.2356389214538</v>
      </c>
      <c r="AH16" s="2">
        <f t="shared" si="0"/>
        <v>1290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2102.0749755210518</v>
      </c>
      <c r="AQ16" s="13">
        <f t="shared" si="0"/>
        <v>2233.2356389214538</v>
      </c>
      <c r="AR16" s="14">
        <f t="shared" si="0"/>
        <v>2116.0564858785306</v>
      </c>
    </row>
    <row r="17" spans="1:44" ht="15" customHeight="1" thickBot="1" x14ac:dyDescent="0.3">
      <c r="A17" s="3" t="s">
        <v>14</v>
      </c>
      <c r="B17" s="2">
        <v>123344698.99999999</v>
      </c>
      <c r="C17" s="2">
        <v>542185471</v>
      </c>
      <c r="D17" s="2">
        <v>35188107</v>
      </c>
      <c r="E17" s="2">
        <v>7941249.9999999991</v>
      </c>
      <c r="F17" s="2"/>
      <c r="G17" s="2">
        <v>25265580</v>
      </c>
      <c r="H17" s="2"/>
      <c r="I17" s="2">
        <v>13693439.999999998</v>
      </c>
      <c r="J17" s="2">
        <v>0</v>
      </c>
      <c r="K17" s="2"/>
      <c r="L17" s="1">
        <f t="shared" si="1"/>
        <v>158532806</v>
      </c>
      <c r="M17" s="13">
        <f t="shared" si="1"/>
        <v>589085741</v>
      </c>
      <c r="N17" s="14">
        <f t="shared" si="2"/>
        <v>747618547</v>
      </c>
      <c r="P17" s="3" t="s">
        <v>14</v>
      </c>
      <c r="Q17" s="2">
        <v>31696</v>
      </c>
      <c r="R17" s="2">
        <v>80402</v>
      </c>
      <c r="S17" s="2">
        <v>5240</v>
      </c>
      <c r="T17" s="2">
        <v>763</v>
      </c>
      <c r="U17" s="2">
        <v>0</v>
      </c>
      <c r="V17" s="2">
        <v>4223</v>
      </c>
      <c r="W17" s="2">
        <v>0</v>
      </c>
      <c r="X17" s="2">
        <v>4046</v>
      </c>
      <c r="Y17" s="2">
        <v>3341</v>
      </c>
      <c r="Z17" s="2">
        <v>0</v>
      </c>
      <c r="AA17" s="1">
        <f t="shared" si="3"/>
        <v>40277</v>
      </c>
      <c r="AB17" s="13">
        <f t="shared" si="3"/>
        <v>89434</v>
      </c>
      <c r="AC17" s="14">
        <f t="shared" si="4"/>
        <v>129711</v>
      </c>
      <c r="AE17" s="3" t="s">
        <v>14</v>
      </c>
      <c r="AF17" s="2">
        <f t="shared" si="5"/>
        <v>3891.4910083291261</v>
      </c>
      <c r="AG17" s="2">
        <f t="shared" si="0"/>
        <v>6743.4326384915794</v>
      </c>
      <c r="AH17" s="2">
        <f t="shared" si="0"/>
        <v>6715.2875954198471</v>
      </c>
      <c r="AI17" s="2">
        <f t="shared" si="0"/>
        <v>10407.929226736565</v>
      </c>
      <c r="AJ17" s="2" t="str">
        <f t="shared" si="0"/>
        <v>N.A.</v>
      </c>
      <c r="AK17" s="2">
        <f t="shared" si="0"/>
        <v>5982.8510537532557</v>
      </c>
      <c r="AL17" s="2" t="str">
        <f t="shared" si="0"/>
        <v>N.A.</v>
      </c>
      <c r="AM17" s="2">
        <f t="shared" si="0"/>
        <v>3384.4389520514083</v>
      </c>
      <c r="AN17" s="2">
        <f t="shared" si="0"/>
        <v>0</v>
      </c>
      <c r="AO17" s="2" t="str">
        <f t="shared" si="0"/>
        <v>N.A.</v>
      </c>
      <c r="AP17" s="15">
        <f t="shared" si="0"/>
        <v>3936.0629143183455</v>
      </c>
      <c r="AQ17" s="13">
        <f t="shared" si="0"/>
        <v>6586.8209070375924</v>
      </c>
      <c r="AR17" s="14">
        <f t="shared" si="0"/>
        <v>5763.7251042702619</v>
      </c>
    </row>
    <row r="18" spans="1:44" ht="15" customHeight="1" thickBot="1" x14ac:dyDescent="0.3">
      <c r="A18" s="3" t="s">
        <v>15</v>
      </c>
      <c r="B18" s="2">
        <v>10299398.000000004</v>
      </c>
      <c r="C18" s="2">
        <v>4582080</v>
      </c>
      <c r="D18" s="2"/>
      <c r="E18" s="2">
        <v>23116800</v>
      </c>
      <c r="F18" s="2"/>
      <c r="G18" s="2">
        <v>5622939</v>
      </c>
      <c r="H18" s="2">
        <v>6947611.9999999972</v>
      </c>
      <c r="I18" s="2"/>
      <c r="J18" s="2">
        <v>0</v>
      </c>
      <c r="K18" s="2"/>
      <c r="L18" s="1">
        <f t="shared" si="1"/>
        <v>17247010</v>
      </c>
      <c r="M18" s="13">
        <f t="shared" si="1"/>
        <v>33321819</v>
      </c>
      <c r="N18" s="14">
        <f t="shared" si="2"/>
        <v>50568829</v>
      </c>
      <c r="P18" s="3" t="s">
        <v>15</v>
      </c>
      <c r="Q18" s="2">
        <v>4212</v>
      </c>
      <c r="R18" s="2">
        <v>650</v>
      </c>
      <c r="S18" s="2">
        <v>0</v>
      </c>
      <c r="T18" s="2">
        <v>336</v>
      </c>
      <c r="U18" s="2">
        <v>0</v>
      </c>
      <c r="V18" s="2">
        <v>1340</v>
      </c>
      <c r="W18" s="2">
        <v>6852</v>
      </c>
      <c r="X18" s="2">
        <v>0</v>
      </c>
      <c r="Y18" s="2">
        <v>3062</v>
      </c>
      <c r="Z18" s="2">
        <v>0</v>
      </c>
      <c r="AA18" s="1">
        <f t="shared" si="3"/>
        <v>14126</v>
      </c>
      <c r="AB18" s="13">
        <f t="shared" si="3"/>
        <v>2326</v>
      </c>
      <c r="AC18" s="17">
        <f t="shared" si="4"/>
        <v>16452</v>
      </c>
      <c r="AE18" s="3" t="s">
        <v>15</v>
      </c>
      <c r="AF18" s="2">
        <f t="shared" si="5"/>
        <v>2445.2511870845215</v>
      </c>
      <c r="AG18" s="2">
        <f t="shared" si="0"/>
        <v>7049.3538461538465</v>
      </c>
      <c r="AH18" s="2" t="str">
        <f t="shared" si="0"/>
        <v>N.A.</v>
      </c>
      <c r="AI18" s="2">
        <f t="shared" si="0"/>
        <v>68800</v>
      </c>
      <c r="AJ18" s="2" t="str">
        <f t="shared" si="0"/>
        <v>N.A.</v>
      </c>
      <c r="AK18" s="2">
        <f t="shared" si="0"/>
        <v>4196.2231343283584</v>
      </c>
      <c r="AL18" s="2">
        <f t="shared" si="0"/>
        <v>1013.953882078225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1220.9408183491435</v>
      </c>
      <c r="AQ18" s="13">
        <f t="shared" si="0"/>
        <v>14325.803525365434</v>
      </c>
      <c r="AR18" s="14">
        <f t="shared" si="0"/>
        <v>3073.7192438609286</v>
      </c>
    </row>
    <row r="19" spans="1:44" ht="15" customHeight="1" thickBot="1" x14ac:dyDescent="0.3">
      <c r="A19" s="4" t="s">
        <v>16</v>
      </c>
      <c r="B19" s="2">
        <v>178605114.99999988</v>
      </c>
      <c r="C19" s="2">
        <v>548672501.00000012</v>
      </c>
      <c r="D19" s="2">
        <v>46589447</v>
      </c>
      <c r="E19" s="2">
        <v>31058050</v>
      </c>
      <c r="F19" s="2">
        <v>10374092</v>
      </c>
      <c r="G19" s="2">
        <v>30888519</v>
      </c>
      <c r="H19" s="2">
        <v>59719922.000000007</v>
      </c>
      <c r="I19" s="2">
        <v>13693439.999999998</v>
      </c>
      <c r="J19" s="2">
        <v>0</v>
      </c>
      <c r="K19" s="2"/>
      <c r="L19" s="1">
        <f t="shared" ref="L19" si="6">B19+D19+F19+H19+J19</f>
        <v>295288575.99999988</v>
      </c>
      <c r="M19" s="13">
        <f t="shared" ref="M19" si="7">C19+E19+G19+I19+K19</f>
        <v>624312510.00000012</v>
      </c>
      <c r="N19" s="17">
        <f t="shared" ref="N19" si="8">L19+M19</f>
        <v>919601086</v>
      </c>
      <c r="P19" s="4" t="s">
        <v>16</v>
      </c>
      <c r="Q19" s="2">
        <v>51782</v>
      </c>
      <c r="R19" s="2">
        <v>81905</v>
      </c>
      <c r="S19" s="2">
        <v>9055</v>
      </c>
      <c r="T19" s="2">
        <v>1099</v>
      </c>
      <c r="U19" s="2">
        <v>2828</v>
      </c>
      <c r="V19" s="2">
        <v>5563</v>
      </c>
      <c r="W19" s="2">
        <v>25473</v>
      </c>
      <c r="X19" s="2">
        <v>4046</v>
      </c>
      <c r="Y19" s="2">
        <v>9255</v>
      </c>
      <c r="Z19" s="2">
        <v>0</v>
      </c>
      <c r="AA19" s="1">
        <f t="shared" ref="AA19" si="9">Q19+S19+U19+W19+Y19</f>
        <v>98393</v>
      </c>
      <c r="AB19" s="13">
        <f t="shared" ref="AB19" si="10">R19+T19+V19+X19+Z19</f>
        <v>92613</v>
      </c>
      <c r="AC19" s="14">
        <f t="shared" ref="AC19" si="11">AA19+AB19</f>
        <v>191006</v>
      </c>
      <c r="AE19" s="4" t="s">
        <v>16</v>
      </c>
      <c r="AF19" s="2">
        <f t="shared" si="5"/>
        <v>3449.173747634311</v>
      </c>
      <c r="AG19" s="2">
        <f t="shared" si="0"/>
        <v>6698.8889689274174</v>
      </c>
      <c r="AH19" s="2">
        <f t="shared" si="0"/>
        <v>5145.1625621203757</v>
      </c>
      <c r="AI19" s="2">
        <f t="shared" si="0"/>
        <v>28260.282074613286</v>
      </c>
      <c r="AJ19" s="2">
        <f t="shared" si="0"/>
        <v>3668.3493635077793</v>
      </c>
      <c r="AK19" s="2">
        <f t="shared" si="0"/>
        <v>5552.4930792737732</v>
      </c>
      <c r="AL19" s="2">
        <f t="shared" si="0"/>
        <v>2344.4400738036356</v>
      </c>
      <c r="AM19" s="2">
        <f t="shared" si="0"/>
        <v>3384.4389520514083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3001.1136564592998</v>
      </c>
      <c r="AQ19" s="13">
        <f t="shared" ref="AQ19" si="13">IFERROR(M19/AB19, "N.A.")</f>
        <v>6741.0893719024343</v>
      </c>
      <c r="AR19" s="14">
        <f t="shared" ref="AR19" si="14">IFERROR(N19/AC19, "N.A.")</f>
        <v>4814.514130446164</v>
      </c>
    </row>
    <row r="20" spans="1:44" ht="15" customHeight="1" thickBot="1" x14ac:dyDescent="0.3">
      <c r="A20" s="5" t="s">
        <v>0</v>
      </c>
      <c r="B20" s="24">
        <f>B19+C19</f>
        <v>727277616</v>
      </c>
      <c r="C20" s="26"/>
      <c r="D20" s="24">
        <f>D19+E19</f>
        <v>77647497</v>
      </c>
      <c r="E20" s="26"/>
      <c r="F20" s="24">
        <f>F19+G19</f>
        <v>41262611</v>
      </c>
      <c r="G20" s="26"/>
      <c r="H20" s="24">
        <f>H19+I19</f>
        <v>73413362</v>
      </c>
      <c r="I20" s="26"/>
      <c r="J20" s="24">
        <f>J19+K19</f>
        <v>0</v>
      </c>
      <c r="K20" s="26"/>
      <c r="L20" s="24">
        <f>L19+M19</f>
        <v>919601086</v>
      </c>
      <c r="M20" s="25"/>
      <c r="N20" s="18">
        <f>B20+D20+F20+H20+J20</f>
        <v>919601086</v>
      </c>
      <c r="P20" s="5" t="s">
        <v>0</v>
      </c>
      <c r="Q20" s="24">
        <f>Q19+R19</f>
        <v>133687</v>
      </c>
      <c r="R20" s="26"/>
      <c r="S20" s="24">
        <f>S19+T19</f>
        <v>10154</v>
      </c>
      <c r="T20" s="26"/>
      <c r="U20" s="24">
        <f>U19+V19</f>
        <v>8391</v>
      </c>
      <c r="V20" s="26"/>
      <c r="W20" s="24">
        <f>W19+X19</f>
        <v>29519</v>
      </c>
      <c r="X20" s="26"/>
      <c r="Y20" s="24">
        <f>Y19+Z19</f>
        <v>9255</v>
      </c>
      <c r="Z20" s="26"/>
      <c r="AA20" s="24">
        <f>AA19+AB19</f>
        <v>191006</v>
      </c>
      <c r="AB20" s="26"/>
      <c r="AC20" s="19">
        <f>Q20+S20+U20+W20+Y20</f>
        <v>191006</v>
      </c>
      <c r="AE20" s="5" t="s">
        <v>0</v>
      </c>
      <c r="AF20" s="27">
        <f>IFERROR(B20/Q20,"N.A.")</f>
        <v>5440.1521165109543</v>
      </c>
      <c r="AG20" s="28"/>
      <c r="AH20" s="27">
        <f>IFERROR(D20/S20,"N.A.")</f>
        <v>7646.9861138467595</v>
      </c>
      <c r="AI20" s="28"/>
      <c r="AJ20" s="27">
        <f>IFERROR(F20/U20,"N.A.")</f>
        <v>4917.4843284471453</v>
      </c>
      <c r="AK20" s="28"/>
      <c r="AL20" s="27">
        <f>IFERROR(H20/W20,"N.A.")</f>
        <v>2486.9867542938446</v>
      </c>
      <c r="AM20" s="28"/>
      <c r="AN20" s="27">
        <f>IFERROR(J20/Y20,"N.A.")</f>
        <v>0</v>
      </c>
      <c r="AO20" s="28"/>
      <c r="AP20" s="27">
        <f>IFERROR(L20/AA20,"N.A.")</f>
        <v>4814.514130446164</v>
      </c>
      <c r="AQ20" s="28"/>
      <c r="AR20" s="16">
        <f>IFERROR(N20/AC20, "N.A.")</f>
        <v>4814.514130446164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26296584</v>
      </c>
      <c r="C27" s="2"/>
      <c r="D27" s="2">
        <v>9642940</v>
      </c>
      <c r="E27" s="2"/>
      <c r="F27" s="2">
        <v>10150221.999999998</v>
      </c>
      <c r="G27" s="2"/>
      <c r="H27" s="2">
        <v>34917325.000000007</v>
      </c>
      <c r="I27" s="2"/>
      <c r="J27" s="2">
        <v>0</v>
      </c>
      <c r="K27" s="2"/>
      <c r="L27" s="1">
        <f>B27+D27+F27+H27+J27</f>
        <v>81007071</v>
      </c>
      <c r="M27" s="13">
        <f>C27+E27+G27+I27+K27</f>
        <v>0</v>
      </c>
      <c r="N27" s="14">
        <f>L27+M27</f>
        <v>81007071</v>
      </c>
      <c r="P27" s="3" t="s">
        <v>12</v>
      </c>
      <c r="Q27" s="2">
        <v>6556</v>
      </c>
      <c r="R27" s="2">
        <v>0</v>
      </c>
      <c r="S27" s="2">
        <v>3032</v>
      </c>
      <c r="T27" s="2">
        <v>0</v>
      </c>
      <c r="U27" s="2">
        <v>2272</v>
      </c>
      <c r="V27" s="2">
        <v>0</v>
      </c>
      <c r="W27" s="2">
        <v>8935</v>
      </c>
      <c r="X27" s="2">
        <v>0</v>
      </c>
      <c r="Y27" s="2">
        <v>1141</v>
      </c>
      <c r="Z27" s="2">
        <v>0</v>
      </c>
      <c r="AA27" s="1">
        <f>Q27+S27+U27+W27+Y27</f>
        <v>21936</v>
      </c>
      <c r="AB27" s="13">
        <f>R27+T27+V27+X27+Z27</f>
        <v>0</v>
      </c>
      <c r="AC27" s="14">
        <f>AA27+AB27</f>
        <v>21936</v>
      </c>
      <c r="AE27" s="3" t="s">
        <v>12</v>
      </c>
      <c r="AF27" s="2">
        <f>IFERROR(B27/Q27, "N.A.")</f>
        <v>4011.0713849908479</v>
      </c>
      <c r="AG27" s="2" t="str">
        <f t="shared" ref="AG27:AR31" si="15">IFERROR(C27/R27, "N.A.")</f>
        <v>N.A.</v>
      </c>
      <c r="AH27" s="2">
        <f t="shared" si="15"/>
        <v>3180.3891820580475</v>
      </c>
      <c r="AI27" s="2" t="str">
        <f t="shared" si="15"/>
        <v>N.A.</v>
      </c>
      <c r="AJ27" s="2">
        <f t="shared" si="15"/>
        <v>4467.5272887323936</v>
      </c>
      <c r="AK27" s="2" t="str">
        <f t="shared" si="15"/>
        <v>N.A.</v>
      </c>
      <c r="AL27" s="2">
        <f t="shared" si="15"/>
        <v>3907.9266927811982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3692.8825218818379</v>
      </c>
      <c r="AQ27" s="13" t="str">
        <f t="shared" si="15"/>
        <v>N.A.</v>
      </c>
      <c r="AR27" s="14">
        <f t="shared" si="15"/>
        <v>3692.8825218818379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82518983</v>
      </c>
      <c r="C29" s="2">
        <v>325667102</v>
      </c>
      <c r="D29" s="2">
        <v>26907062</v>
      </c>
      <c r="E29" s="2">
        <v>7941249.9999999991</v>
      </c>
      <c r="F29" s="2"/>
      <c r="G29" s="2">
        <v>22039500</v>
      </c>
      <c r="H29" s="2"/>
      <c r="I29" s="2">
        <v>6856060.0000000009</v>
      </c>
      <c r="J29" s="2">
        <v>0</v>
      </c>
      <c r="K29" s="2"/>
      <c r="L29" s="1">
        <f t="shared" si="16"/>
        <v>109426045</v>
      </c>
      <c r="M29" s="13">
        <f t="shared" si="16"/>
        <v>362503912</v>
      </c>
      <c r="N29" s="14">
        <f t="shared" si="17"/>
        <v>471929957</v>
      </c>
      <c r="P29" s="3" t="s">
        <v>14</v>
      </c>
      <c r="Q29" s="2">
        <v>20931</v>
      </c>
      <c r="R29" s="2">
        <v>45416</v>
      </c>
      <c r="S29" s="2">
        <v>3597</v>
      </c>
      <c r="T29" s="2">
        <v>763</v>
      </c>
      <c r="U29" s="2">
        <v>0</v>
      </c>
      <c r="V29" s="2">
        <v>3127</v>
      </c>
      <c r="W29" s="2">
        <v>0</v>
      </c>
      <c r="X29" s="2">
        <v>2382</v>
      </c>
      <c r="Y29" s="2">
        <v>508</v>
      </c>
      <c r="Z29" s="2">
        <v>0</v>
      </c>
      <c r="AA29" s="1">
        <f t="shared" si="18"/>
        <v>25036</v>
      </c>
      <c r="AB29" s="13">
        <f t="shared" si="18"/>
        <v>51688</v>
      </c>
      <c r="AC29" s="14">
        <f t="shared" si="19"/>
        <v>76724</v>
      </c>
      <c r="AE29" s="3" t="s">
        <v>14</v>
      </c>
      <c r="AF29" s="2">
        <f t="shared" si="20"/>
        <v>3942.4290764894176</v>
      </c>
      <c r="AG29" s="2">
        <f t="shared" si="15"/>
        <v>7170.7570459749868</v>
      </c>
      <c r="AH29" s="2">
        <f t="shared" si="15"/>
        <v>7480.4175701973863</v>
      </c>
      <c r="AI29" s="2">
        <f t="shared" si="15"/>
        <v>10407.929226736565</v>
      </c>
      <c r="AJ29" s="2" t="str">
        <f t="shared" si="15"/>
        <v>N.A.</v>
      </c>
      <c r="AK29" s="2">
        <f t="shared" si="15"/>
        <v>7048.1291973137195</v>
      </c>
      <c r="AL29" s="2" t="str">
        <f t="shared" si="15"/>
        <v>N.A.</v>
      </c>
      <c r="AM29" s="2">
        <f t="shared" si="15"/>
        <v>2878.2787573467676</v>
      </c>
      <c r="AN29" s="2">
        <f t="shared" si="15"/>
        <v>0</v>
      </c>
      <c r="AO29" s="2" t="str">
        <f t="shared" si="15"/>
        <v>N.A.</v>
      </c>
      <c r="AP29" s="15">
        <f t="shared" si="15"/>
        <v>4370.7479229908931</v>
      </c>
      <c r="AQ29" s="13">
        <f t="shared" si="15"/>
        <v>7013.3089305061139</v>
      </c>
      <c r="AR29" s="14">
        <f t="shared" si="15"/>
        <v>6151.0082503519106</v>
      </c>
    </row>
    <row r="30" spans="1:44" ht="15" customHeight="1" thickBot="1" x14ac:dyDescent="0.3">
      <c r="A30" s="3" t="s">
        <v>15</v>
      </c>
      <c r="B30" s="2">
        <v>10039333.999999998</v>
      </c>
      <c r="C30" s="2">
        <v>4582080</v>
      </c>
      <c r="D30" s="2"/>
      <c r="E30" s="2">
        <v>23116800</v>
      </c>
      <c r="F30" s="2"/>
      <c r="G30" s="2">
        <v>5622939</v>
      </c>
      <c r="H30" s="2">
        <v>6673915</v>
      </c>
      <c r="I30" s="2"/>
      <c r="J30" s="2">
        <v>0</v>
      </c>
      <c r="K30" s="2"/>
      <c r="L30" s="1">
        <f t="shared" si="16"/>
        <v>16713248.999999998</v>
      </c>
      <c r="M30" s="13">
        <f t="shared" si="16"/>
        <v>33321819</v>
      </c>
      <c r="N30" s="14">
        <f t="shared" si="17"/>
        <v>50035068</v>
      </c>
      <c r="P30" s="3" t="s">
        <v>15</v>
      </c>
      <c r="Q30" s="2">
        <v>4128</v>
      </c>
      <c r="R30" s="2">
        <v>650</v>
      </c>
      <c r="S30" s="2">
        <v>0</v>
      </c>
      <c r="T30" s="2">
        <v>336</v>
      </c>
      <c r="U30" s="2">
        <v>0</v>
      </c>
      <c r="V30" s="2">
        <v>1340</v>
      </c>
      <c r="W30" s="2">
        <v>6407</v>
      </c>
      <c r="X30" s="2">
        <v>0</v>
      </c>
      <c r="Y30" s="2">
        <v>2268</v>
      </c>
      <c r="Z30" s="2">
        <v>0</v>
      </c>
      <c r="AA30" s="1">
        <f t="shared" si="18"/>
        <v>12803</v>
      </c>
      <c r="AB30" s="13">
        <f t="shared" si="18"/>
        <v>2326</v>
      </c>
      <c r="AC30" s="17">
        <f t="shared" si="19"/>
        <v>15129</v>
      </c>
      <c r="AE30" s="3" t="s">
        <v>15</v>
      </c>
      <c r="AF30" s="2">
        <f t="shared" si="20"/>
        <v>2432.0092054263559</v>
      </c>
      <c r="AG30" s="2">
        <f t="shared" si="15"/>
        <v>7049.3538461538465</v>
      </c>
      <c r="AH30" s="2" t="str">
        <f t="shared" si="15"/>
        <v>N.A.</v>
      </c>
      <c r="AI30" s="2">
        <f t="shared" si="15"/>
        <v>68800</v>
      </c>
      <c r="AJ30" s="2" t="str">
        <f t="shared" si="15"/>
        <v>N.A.</v>
      </c>
      <c r="AK30" s="2">
        <f t="shared" si="15"/>
        <v>4196.2231343283584</v>
      </c>
      <c r="AL30" s="2">
        <f t="shared" si="15"/>
        <v>1041.6599032308413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1305.4166211044285</v>
      </c>
      <c r="AQ30" s="13">
        <f t="shared" si="15"/>
        <v>14325.803525365434</v>
      </c>
      <c r="AR30" s="14">
        <f t="shared" si="15"/>
        <v>3307.2290303390837</v>
      </c>
    </row>
    <row r="31" spans="1:44" ht="15" customHeight="1" thickBot="1" x14ac:dyDescent="0.3">
      <c r="A31" s="4" t="s">
        <v>16</v>
      </c>
      <c r="B31" s="2">
        <v>118854901.00000001</v>
      </c>
      <c r="C31" s="2">
        <v>330249182.00000012</v>
      </c>
      <c r="D31" s="2">
        <v>36550002</v>
      </c>
      <c r="E31" s="2">
        <v>31058050</v>
      </c>
      <c r="F31" s="2">
        <v>10150221.999999998</v>
      </c>
      <c r="G31" s="2">
        <v>27662439</v>
      </c>
      <c r="H31" s="2">
        <v>41591240.00000003</v>
      </c>
      <c r="I31" s="2">
        <v>6856060.0000000009</v>
      </c>
      <c r="J31" s="2">
        <v>0</v>
      </c>
      <c r="K31" s="2"/>
      <c r="L31" s="1">
        <f t="shared" ref="L31" si="21">B31+D31+F31+H31+J31</f>
        <v>207146365.00000003</v>
      </c>
      <c r="M31" s="13">
        <f t="shared" ref="M31" si="22">C31+E31+G31+I31+K31</f>
        <v>395825731.00000012</v>
      </c>
      <c r="N31" s="17">
        <f t="shared" ref="N31" si="23">L31+M31</f>
        <v>602972096.00000012</v>
      </c>
      <c r="P31" s="4" t="s">
        <v>16</v>
      </c>
      <c r="Q31" s="2">
        <v>31615</v>
      </c>
      <c r="R31" s="2">
        <v>46066</v>
      </c>
      <c r="S31" s="2">
        <v>6629</v>
      </c>
      <c r="T31" s="2">
        <v>1099</v>
      </c>
      <c r="U31" s="2">
        <v>2272</v>
      </c>
      <c r="V31" s="2">
        <v>4467</v>
      </c>
      <c r="W31" s="2">
        <v>15342</v>
      </c>
      <c r="X31" s="2">
        <v>2382</v>
      </c>
      <c r="Y31" s="2">
        <v>3917</v>
      </c>
      <c r="Z31" s="2">
        <v>0</v>
      </c>
      <c r="AA31" s="1">
        <f t="shared" ref="AA31" si="24">Q31+S31+U31+W31+Y31</f>
        <v>59775</v>
      </c>
      <c r="AB31" s="13">
        <f t="shared" ref="AB31" si="25">R31+T31+V31+X31+Z31</f>
        <v>54014</v>
      </c>
      <c r="AC31" s="14">
        <f t="shared" ref="AC31" si="26">AA31+AB31</f>
        <v>113789</v>
      </c>
      <c r="AE31" s="4" t="s">
        <v>16</v>
      </c>
      <c r="AF31" s="2">
        <f t="shared" si="20"/>
        <v>3759.4464969160213</v>
      </c>
      <c r="AG31" s="2">
        <f t="shared" si="15"/>
        <v>7169.0440237919529</v>
      </c>
      <c r="AH31" s="2">
        <f t="shared" si="15"/>
        <v>5513.652436264897</v>
      </c>
      <c r="AI31" s="2">
        <f t="shared" si="15"/>
        <v>28260.282074613286</v>
      </c>
      <c r="AJ31" s="2">
        <f t="shared" si="15"/>
        <v>4467.5272887323936</v>
      </c>
      <c r="AK31" s="2">
        <f t="shared" si="15"/>
        <v>6192.6212222968434</v>
      </c>
      <c r="AL31" s="2">
        <f t="shared" si="15"/>
        <v>2710.9399035327879</v>
      </c>
      <c r="AM31" s="2">
        <f t="shared" si="15"/>
        <v>2878.2787573467676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3465.4347971560023</v>
      </c>
      <c r="AQ31" s="13">
        <f t="shared" ref="AQ31" si="28">IFERROR(M31/AB31, "N.A.")</f>
        <v>7328.2062243122173</v>
      </c>
      <c r="AR31" s="14">
        <f t="shared" ref="AR31" si="29">IFERROR(N31/AC31, "N.A.")</f>
        <v>5299.0367785989865</v>
      </c>
    </row>
    <row r="32" spans="1:44" ht="15" customHeight="1" thickBot="1" x14ac:dyDescent="0.3">
      <c r="A32" s="5" t="s">
        <v>0</v>
      </c>
      <c r="B32" s="24">
        <f>B31+C31</f>
        <v>449104083.00000012</v>
      </c>
      <c r="C32" s="26"/>
      <c r="D32" s="24">
        <f>D31+E31</f>
        <v>67608052</v>
      </c>
      <c r="E32" s="26"/>
      <c r="F32" s="24">
        <f>F31+G31</f>
        <v>37812661</v>
      </c>
      <c r="G32" s="26"/>
      <c r="H32" s="24">
        <f>H31+I31</f>
        <v>48447300.00000003</v>
      </c>
      <c r="I32" s="26"/>
      <c r="J32" s="24">
        <f>J31+K31</f>
        <v>0</v>
      </c>
      <c r="K32" s="26"/>
      <c r="L32" s="24">
        <f>L31+M31</f>
        <v>602972096.00000012</v>
      </c>
      <c r="M32" s="25"/>
      <c r="N32" s="18">
        <f>B32+D32+F32+H32+J32</f>
        <v>602972096.00000012</v>
      </c>
      <c r="P32" s="5" t="s">
        <v>0</v>
      </c>
      <c r="Q32" s="24">
        <f>Q31+R31</f>
        <v>77681</v>
      </c>
      <c r="R32" s="26"/>
      <c r="S32" s="24">
        <f>S31+T31</f>
        <v>7728</v>
      </c>
      <c r="T32" s="26"/>
      <c r="U32" s="24">
        <f>U31+V31</f>
        <v>6739</v>
      </c>
      <c r="V32" s="26"/>
      <c r="W32" s="24">
        <f>W31+X31</f>
        <v>17724</v>
      </c>
      <c r="X32" s="26"/>
      <c r="Y32" s="24">
        <f>Y31+Z31</f>
        <v>3917</v>
      </c>
      <c r="Z32" s="26"/>
      <c r="AA32" s="24">
        <f>AA31+AB31</f>
        <v>113789</v>
      </c>
      <c r="AB32" s="26"/>
      <c r="AC32" s="19">
        <f>Q32+S32+U32+W32+Y32</f>
        <v>113789</v>
      </c>
      <c r="AE32" s="5" t="s">
        <v>0</v>
      </c>
      <c r="AF32" s="27">
        <f>IFERROR(B32/Q32,"N.A.")</f>
        <v>5781.3890526641026</v>
      </c>
      <c r="AG32" s="28"/>
      <c r="AH32" s="27">
        <f>IFERROR(D32/S32,"N.A.")</f>
        <v>8748.4539337474125</v>
      </c>
      <c r="AI32" s="28"/>
      <c r="AJ32" s="27">
        <f>IFERROR(F32/U32,"N.A.")</f>
        <v>5611.0195874758865</v>
      </c>
      <c r="AK32" s="28"/>
      <c r="AL32" s="27">
        <f>IFERROR(H32/W32,"N.A.")</f>
        <v>2733.4292484766434</v>
      </c>
      <c r="AM32" s="28"/>
      <c r="AN32" s="27">
        <f>IFERROR(J32/Y32,"N.A.")</f>
        <v>0</v>
      </c>
      <c r="AO32" s="28"/>
      <c r="AP32" s="27">
        <f>IFERROR(L32/AA32,"N.A.")</f>
        <v>5299.0367785989865</v>
      </c>
      <c r="AQ32" s="28"/>
      <c r="AR32" s="16">
        <f>IFERROR(N32/AC32, "N.A.")</f>
        <v>5299.0367785989865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3711520</v>
      </c>
      <c r="C39" s="2"/>
      <c r="D39" s="2">
        <v>1683580</v>
      </c>
      <c r="E39" s="2"/>
      <c r="F39" s="2">
        <v>223870</v>
      </c>
      <c r="G39" s="2"/>
      <c r="H39" s="2">
        <v>17854985.000000004</v>
      </c>
      <c r="I39" s="2"/>
      <c r="J39" s="2">
        <v>0</v>
      </c>
      <c r="K39" s="2"/>
      <c r="L39" s="1">
        <f>B39+D39+F39+H39+J39</f>
        <v>23473955.000000004</v>
      </c>
      <c r="M39" s="13">
        <f>C39+E39+G39+I39+K39</f>
        <v>0</v>
      </c>
      <c r="N39" s="14">
        <f>L39+M39</f>
        <v>23473955.000000004</v>
      </c>
      <c r="P39" s="3" t="s">
        <v>12</v>
      </c>
      <c r="Q39" s="2">
        <v>2227</v>
      </c>
      <c r="R39" s="2">
        <v>0</v>
      </c>
      <c r="S39" s="2">
        <v>725</v>
      </c>
      <c r="T39" s="2">
        <v>0</v>
      </c>
      <c r="U39" s="2">
        <v>556</v>
      </c>
      <c r="V39" s="2">
        <v>0</v>
      </c>
      <c r="W39" s="2">
        <v>9686</v>
      </c>
      <c r="X39" s="2">
        <v>0</v>
      </c>
      <c r="Y39" s="2">
        <v>1711</v>
      </c>
      <c r="Z39" s="2">
        <v>0</v>
      </c>
      <c r="AA39" s="1">
        <f>Q39+S39+U39+W39+Y39</f>
        <v>14905</v>
      </c>
      <c r="AB39" s="13">
        <f>R39+T39+V39+X39+Z39</f>
        <v>0</v>
      </c>
      <c r="AC39" s="14">
        <f>AA39+AB39</f>
        <v>14905</v>
      </c>
      <c r="AE39" s="3" t="s">
        <v>12</v>
      </c>
      <c r="AF39" s="2">
        <f>IFERROR(B39/Q39, "N.A.")</f>
        <v>1666.6008082622361</v>
      </c>
      <c r="AG39" s="2" t="str">
        <f t="shared" ref="AG39:AR43" si="30">IFERROR(C39/R39, "N.A.")</f>
        <v>N.A.</v>
      </c>
      <c r="AH39" s="2">
        <f t="shared" si="30"/>
        <v>2322.1793103448276</v>
      </c>
      <c r="AI39" s="2" t="str">
        <f t="shared" si="30"/>
        <v>N.A.</v>
      </c>
      <c r="AJ39" s="2">
        <f t="shared" si="30"/>
        <v>402.64388489208631</v>
      </c>
      <c r="AK39" s="2" t="str">
        <f t="shared" si="30"/>
        <v>N.A.</v>
      </c>
      <c r="AL39" s="2">
        <f t="shared" si="30"/>
        <v>1843.3806524881277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1574.9047299563906</v>
      </c>
      <c r="AQ39" s="13" t="str">
        <f t="shared" si="30"/>
        <v>N.A.</v>
      </c>
      <c r="AR39" s="14">
        <f t="shared" si="30"/>
        <v>1574.9047299563906</v>
      </c>
    </row>
    <row r="40" spans="1:44" ht="15" customHeight="1" thickBot="1" x14ac:dyDescent="0.3">
      <c r="A40" s="3" t="s">
        <v>13</v>
      </c>
      <c r="B40" s="2">
        <v>14952913.999999998</v>
      </c>
      <c r="C40" s="2">
        <v>1904950</v>
      </c>
      <c r="D40" s="2">
        <v>74820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15027733.999999998</v>
      </c>
      <c r="M40" s="13">
        <f t="shared" si="31"/>
        <v>1904950</v>
      </c>
      <c r="N40" s="14">
        <f t="shared" ref="N40:N42" si="32">L40+M40</f>
        <v>16932684</v>
      </c>
      <c r="P40" s="3" t="s">
        <v>13</v>
      </c>
      <c r="Q40" s="2">
        <v>7091</v>
      </c>
      <c r="R40" s="2">
        <v>853</v>
      </c>
      <c r="S40" s="2">
        <v>58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7149</v>
      </c>
      <c r="AB40" s="13">
        <f t="shared" si="33"/>
        <v>853</v>
      </c>
      <c r="AC40" s="14">
        <f t="shared" ref="AC40:AC42" si="34">AA40+AB40</f>
        <v>8002</v>
      </c>
      <c r="AE40" s="3" t="s">
        <v>13</v>
      </c>
      <c r="AF40" s="2">
        <f t="shared" ref="AF40:AF43" si="35">IFERROR(B40/Q40, "N.A.")</f>
        <v>2108.717247214779</v>
      </c>
      <c r="AG40" s="2">
        <f t="shared" si="30"/>
        <v>2233.2356389214538</v>
      </c>
      <c r="AH40" s="2">
        <f t="shared" si="30"/>
        <v>1290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2102.0749755210518</v>
      </c>
      <c r="AQ40" s="13">
        <f t="shared" si="30"/>
        <v>2233.2356389214538</v>
      </c>
      <c r="AR40" s="14">
        <f t="shared" si="30"/>
        <v>2116.0564858785306</v>
      </c>
    </row>
    <row r="41" spans="1:44" ht="15" customHeight="1" thickBot="1" x14ac:dyDescent="0.3">
      <c r="A41" s="3" t="s">
        <v>14</v>
      </c>
      <c r="B41" s="2">
        <v>40825716</v>
      </c>
      <c r="C41" s="2">
        <v>216518369.00000003</v>
      </c>
      <c r="D41" s="2">
        <v>8281044.9999999991</v>
      </c>
      <c r="E41" s="2"/>
      <c r="F41" s="2"/>
      <c r="G41" s="2">
        <v>3226080</v>
      </c>
      <c r="H41" s="2"/>
      <c r="I41" s="2">
        <v>6837379.9999999991</v>
      </c>
      <c r="J41" s="2">
        <v>0</v>
      </c>
      <c r="K41" s="2"/>
      <c r="L41" s="1">
        <f t="shared" si="31"/>
        <v>49106761</v>
      </c>
      <c r="M41" s="13">
        <f t="shared" si="31"/>
        <v>226581829.00000003</v>
      </c>
      <c r="N41" s="14">
        <f t="shared" si="32"/>
        <v>275688590</v>
      </c>
      <c r="P41" s="3" t="s">
        <v>14</v>
      </c>
      <c r="Q41" s="2">
        <v>10765</v>
      </c>
      <c r="R41" s="2">
        <v>34986</v>
      </c>
      <c r="S41" s="2">
        <v>1643</v>
      </c>
      <c r="T41" s="2">
        <v>0</v>
      </c>
      <c r="U41" s="2">
        <v>0</v>
      </c>
      <c r="V41" s="2">
        <v>1096</v>
      </c>
      <c r="W41" s="2">
        <v>0</v>
      </c>
      <c r="X41" s="2">
        <v>1664</v>
      </c>
      <c r="Y41" s="2">
        <v>2833</v>
      </c>
      <c r="Z41" s="2">
        <v>0</v>
      </c>
      <c r="AA41" s="1">
        <f t="shared" si="33"/>
        <v>15241</v>
      </c>
      <c r="AB41" s="13">
        <f t="shared" si="33"/>
        <v>37746</v>
      </c>
      <c r="AC41" s="14">
        <f t="shared" si="34"/>
        <v>52987</v>
      </c>
      <c r="AE41" s="3" t="s">
        <v>14</v>
      </c>
      <c r="AF41" s="2">
        <f t="shared" si="35"/>
        <v>3792.4492336274966</v>
      </c>
      <c r="AG41" s="2">
        <f t="shared" si="30"/>
        <v>6188.7146001257652</v>
      </c>
      <c r="AH41" s="2">
        <f t="shared" si="30"/>
        <v>5040.1978088861833</v>
      </c>
      <c r="AI41" s="2" t="str">
        <f t="shared" si="30"/>
        <v>N.A.</v>
      </c>
      <c r="AJ41" s="2" t="str">
        <f t="shared" si="30"/>
        <v>N.A.</v>
      </c>
      <c r="AK41" s="2">
        <f t="shared" si="30"/>
        <v>2943.5036496350367</v>
      </c>
      <c r="AL41" s="2" t="str">
        <f t="shared" si="30"/>
        <v>N.A.</v>
      </c>
      <c r="AM41" s="2">
        <f t="shared" si="30"/>
        <v>4109.0024038461534</v>
      </c>
      <c r="AN41" s="2">
        <f t="shared" si="30"/>
        <v>0</v>
      </c>
      <c r="AO41" s="2" t="str">
        <f t="shared" si="30"/>
        <v>N.A.</v>
      </c>
      <c r="AP41" s="15">
        <f t="shared" si="30"/>
        <v>3222.0169936355883</v>
      </c>
      <c r="AQ41" s="13">
        <f t="shared" si="30"/>
        <v>6002.8037143008542</v>
      </c>
      <c r="AR41" s="14">
        <f t="shared" si="30"/>
        <v>5202.9477041538494</v>
      </c>
    </row>
    <row r="42" spans="1:44" ht="15" customHeight="1" thickBot="1" x14ac:dyDescent="0.3">
      <c r="A42" s="3" t="s">
        <v>15</v>
      </c>
      <c r="B42" s="2">
        <v>260064</v>
      </c>
      <c r="C42" s="2"/>
      <c r="D42" s="2"/>
      <c r="E42" s="2"/>
      <c r="F42" s="2"/>
      <c r="G42" s="2"/>
      <c r="H42" s="2">
        <v>273697.00000000006</v>
      </c>
      <c r="I42" s="2"/>
      <c r="J42" s="2">
        <v>0</v>
      </c>
      <c r="K42" s="2"/>
      <c r="L42" s="1">
        <f t="shared" si="31"/>
        <v>533761</v>
      </c>
      <c r="M42" s="13">
        <f t="shared" si="31"/>
        <v>0</v>
      </c>
      <c r="N42" s="14">
        <f t="shared" si="32"/>
        <v>533761</v>
      </c>
      <c r="P42" s="3" t="s">
        <v>15</v>
      </c>
      <c r="Q42" s="2">
        <v>84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445</v>
      </c>
      <c r="X42" s="2">
        <v>0</v>
      </c>
      <c r="Y42" s="2">
        <v>794</v>
      </c>
      <c r="Z42" s="2">
        <v>0</v>
      </c>
      <c r="AA42" s="1">
        <f t="shared" si="33"/>
        <v>1323</v>
      </c>
      <c r="AB42" s="13">
        <f t="shared" si="33"/>
        <v>0</v>
      </c>
      <c r="AC42" s="14">
        <f t="shared" si="34"/>
        <v>1323</v>
      </c>
      <c r="AE42" s="3" t="s">
        <v>15</v>
      </c>
      <c r="AF42" s="2">
        <f t="shared" si="35"/>
        <v>3096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615.0494382022473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403.4474678760393</v>
      </c>
      <c r="AQ42" s="13" t="str">
        <f t="shared" si="30"/>
        <v>N.A.</v>
      </c>
      <c r="AR42" s="14">
        <f t="shared" si="30"/>
        <v>403.4474678760393</v>
      </c>
    </row>
    <row r="43" spans="1:44" ht="15" customHeight="1" thickBot="1" x14ac:dyDescent="0.3">
      <c r="A43" s="4" t="s">
        <v>16</v>
      </c>
      <c r="B43" s="2">
        <v>59750214.000000007</v>
      </c>
      <c r="C43" s="2">
        <v>218423319</v>
      </c>
      <c r="D43" s="2">
        <v>10039445</v>
      </c>
      <c r="E43" s="2"/>
      <c r="F43" s="2">
        <v>223870</v>
      </c>
      <c r="G43" s="2">
        <v>3226080</v>
      </c>
      <c r="H43" s="2">
        <v>18128682</v>
      </c>
      <c r="I43" s="2">
        <v>6837379.9999999991</v>
      </c>
      <c r="J43" s="2">
        <v>0</v>
      </c>
      <c r="K43" s="2"/>
      <c r="L43" s="1">
        <f t="shared" ref="L43" si="36">B43+D43+F43+H43+J43</f>
        <v>88142211</v>
      </c>
      <c r="M43" s="13">
        <f t="shared" ref="M43" si="37">C43+E43+G43+I43+K43</f>
        <v>228486779</v>
      </c>
      <c r="N43" s="17">
        <f t="shared" ref="N43" si="38">L43+M43</f>
        <v>316628990</v>
      </c>
      <c r="P43" s="4" t="s">
        <v>16</v>
      </c>
      <c r="Q43" s="2">
        <v>20167</v>
      </c>
      <c r="R43" s="2">
        <v>35839</v>
      </c>
      <c r="S43" s="2">
        <v>2426</v>
      </c>
      <c r="T43" s="2">
        <v>0</v>
      </c>
      <c r="U43" s="2">
        <v>556</v>
      </c>
      <c r="V43" s="2">
        <v>1096</v>
      </c>
      <c r="W43" s="2">
        <v>10131</v>
      </c>
      <c r="X43" s="2">
        <v>1664</v>
      </c>
      <c r="Y43" s="2">
        <v>5338</v>
      </c>
      <c r="Z43" s="2">
        <v>0</v>
      </c>
      <c r="AA43" s="1">
        <f t="shared" ref="AA43" si="39">Q43+S43+U43+W43+Y43</f>
        <v>38618</v>
      </c>
      <c r="AB43" s="13">
        <f t="shared" ref="AB43" si="40">R43+T43+V43+X43+Z43</f>
        <v>38599</v>
      </c>
      <c r="AC43" s="17">
        <f t="shared" ref="AC43" si="41">AA43+AB43</f>
        <v>77217</v>
      </c>
      <c r="AE43" s="4" t="s">
        <v>16</v>
      </c>
      <c r="AF43" s="2">
        <f t="shared" si="35"/>
        <v>2962.7715574949179</v>
      </c>
      <c r="AG43" s="2">
        <f t="shared" si="30"/>
        <v>6094.5706911465168</v>
      </c>
      <c r="AH43" s="2">
        <f t="shared" si="30"/>
        <v>4138.270816158285</v>
      </c>
      <c r="AI43" s="2" t="str">
        <f t="shared" si="30"/>
        <v>N.A.</v>
      </c>
      <c r="AJ43" s="2">
        <f t="shared" si="30"/>
        <v>402.64388489208631</v>
      </c>
      <c r="AK43" s="2">
        <f t="shared" si="30"/>
        <v>2943.5036496350367</v>
      </c>
      <c r="AL43" s="2">
        <f t="shared" si="30"/>
        <v>1789.4267100977199</v>
      </c>
      <c r="AM43" s="2">
        <f t="shared" si="30"/>
        <v>4109.0024038461534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2282.4126314154023</v>
      </c>
      <c r="AQ43" s="13">
        <f t="shared" ref="AQ43" si="43">IFERROR(M43/AB43, "N.A.")</f>
        <v>5919.4999611388894</v>
      </c>
      <c r="AR43" s="14">
        <f t="shared" ref="AR43" si="44">IFERROR(N43/AC43, "N.A.")</f>
        <v>4100.5088257767075</v>
      </c>
    </row>
    <row r="44" spans="1:44" ht="15" customHeight="1" thickBot="1" x14ac:dyDescent="0.3">
      <c r="A44" s="5" t="s">
        <v>0</v>
      </c>
      <c r="B44" s="24">
        <f>B43+C43</f>
        <v>278173533</v>
      </c>
      <c r="C44" s="26"/>
      <c r="D44" s="24">
        <f>D43+E43</f>
        <v>10039445</v>
      </c>
      <c r="E44" s="26"/>
      <c r="F44" s="24">
        <f>F43+G43</f>
        <v>3449950</v>
      </c>
      <c r="G44" s="26"/>
      <c r="H44" s="24">
        <f>H43+I43</f>
        <v>24966062</v>
      </c>
      <c r="I44" s="26"/>
      <c r="J44" s="24">
        <f>J43+K43</f>
        <v>0</v>
      </c>
      <c r="K44" s="26"/>
      <c r="L44" s="24">
        <f>L43+M43</f>
        <v>316628990</v>
      </c>
      <c r="M44" s="25"/>
      <c r="N44" s="18">
        <f>B44+D44+F44+H44+J44</f>
        <v>316628990</v>
      </c>
      <c r="P44" s="5" t="s">
        <v>0</v>
      </c>
      <c r="Q44" s="24">
        <f>Q43+R43</f>
        <v>56006</v>
      </c>
      <c r="R44" s="26"/>
      <c r="S44" s="24">
        <f>S43+T43</f>
        <v>2426</v>
      </c>
      <c r="T44" s="26"/>
      <c r="U44" s="24">
        <f>U43+V43</f>
        <v>1652</v>
      </c>
      <c r="V44" s="26"/>
      <c r="W44" s="24">
        <f>W43+X43</f>
        <v>11795</v>
      </c>
      <c r="X44" s="26"/>
      <c r="Y44" s="24">
        <f>Y43+Z43</f>
        <v>5338</v>
      </c>
      <c r="Z44" s="26"/>
      <c r="AA44" s="24">
        <f>AA43+AB43</f>
        <v>77217</v>
      </c>
      <c r="AB44" s="25"/>
      <c r="AC44" s="18">
        <f>Q44+S44+U44+W44+Y44</f>
        <v>77217</v>
      </c>
      <c r="AE44" s="5" t="s">
        <v>0</v>
      </c>
      <c r="AF44" s="27">
        <f>IFERROR(B44/Q44,"N.A.")</f>
        <v>4966.8523551048102</v>
      </c>
      <c r="AG44" s="28"/>
      <c r="AH44" s="27">
        <f>IFERROR(D44/S44,"N.A.")</f>
        <v>4138.270816158285</v>
      </c>
      <c r="AI44" s="28"/>
      <c r="AJ44" s="27">
        <f>IFERROR(F44/U44,"N.A.")</f>
        <v>2088.3474576271187</v>
      </c>
      <c r="AK44" s="28"/>
      <c r="AL44" s="27">
        <f>IFERROR(H44/W44,"N.A.")</f>
        <v>2116.6648579906741</v>
      </c>
      <c r="AM44" s="28"/>
      <c r="AN44" s="27">
        <f>IFERROR(J44/Y44,"N.A.")</f>
        <v>0</v>
      </c>
      <c r="AO44" s="28"/>
      <c r="AP44" s="27">
        <f>IFERROR(L44/AA44,"N.A.")</f>
        <v>4100.5088257767075</v>
      </c>
      <c r="AQ44" s="28"/>
      <c r="AR44" s="16">
        <f>IFERROR(N44/AC44, "N.A.")</f>
        <v>4100.5088257767075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86531336.000000089</v>
      </c>
      <c r="C15" s="2"/>
      <c r="D15" s="2">
        <v>64232423.000000015</v>
      </c>
      <c r="E15" s="2"/>
      <c r="F15" s="2">
        <v>48353705.000000007</v>
      </c>
      <c r="G15" s="2"/>
      <c r="H15" s="2">
        <v>171834930.99999988</v>
      </c>
      <c r="I15" s="2"/>
      <c r="J15" s="2">
        <v>0</v>
      </c>
      <c r="K15" s="2"/>
      <c r="L15" s="1">
        <f>B15+D15+F15+H15+J15</f>
        <v>370952395</v>
      </c>
      <c r="M15" s="13">
        <f>C15+E15+G15+I15+K15</f>
        <v>0</v>
      </c>
      <c r="N15" s="14">
        <f>L15+M15</f>
        <v>370952395</v>
      </c>
      <c r="P15" s="3" t="s">
        <v>12</v>
      </c>
      <c r="Q15" s="2">
        <v>20714</v>
      </c>
      <c r="R15" s="2">
        <v>0</v>
      </c>
      <c r="S15" s="2">
        <v>12433</v>
      </c>
      <c r="T15" s="2">
        <v>0</v>
      </c>
      <c r="U15" s="2">
        <v>8569</v>
      </c>
      <c r="V15" s="2">
        <v>0</v>
      </c>
      <c r="W15" s="2">
        <v>46353</v>
      </c>
      <c r="X15" s="2">
        <v>0</v>
      </c>
      <c r="Y15" s="2">
        <v>4704</v>
      </c>
      <c r="Z15" s="2">
        <v>0</v>
      </c>
      <c r="AA15" s="1">
        <f>Q15+S15+U15+W15+Y15</f>
        <v>92773</v>
      </c>
      <c r="AB15" s="13">
        <f>R15+T15+V15+X15+Z15</f>
        <v>0</v>
      </c>
      <c r="AC15" s="14">
        <f>AA15+AB15</f>
        <v>92773</v>
      </c>
      <c r="AE15" s="3" t="s">
        <v>12</v>
      </c>
      <c r="AF15" s="2">
        <f>IFERROR(B15/Q15, "N.A.")</f>
        <v>4177.4324611373995</v>
      </c>
      <c r="AG15" s="2" t="str">
        <f t="shared" ref="AG15:AR19" si="0">IFERROR(C15/R15, "N.A.")</f>
        <v>N.A.</v>
      </c>
      <c r="AH15" s="2">
        <f t="shared" si="0"/>
        <v>5166.2851282876227</v>
      </c>
      <c r="AI15" s="2" t="str">
        <f t="shared" si="0"/>
        <v>N.A.</v>
      </c>
      <c r="AJ15" s="2">
        <f t="shared" si="0"/>
        <v>5642.8643949118923</v>
      </c>
      <c r="AK15" s="2" t="str">
        <f t="shared" si="0"/>
        <v>N.A.</v>
      </c>
      <c r="AL15" s="2">
        <f t="shared" si="0"/>
        <v>3707.0940607943367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3998.495197956302</v>
      </c>
      <c r="AQ15" s="13" t="str">
        <f t="shared" si="0"/>
        <v>N.A.</v>
      </c>
      <c r="AR15" s="14">
        <f t="shared" si="0"/>
        <v>3998.495197956302</v>
      </c>
    </row>
    <row r="16" spans="1:44" ht="15" customHeight="1" thickBot="1" x14ac:dyDescent="0.3">
      <c r="A16" s="3" t="s">
        <v>13</v>
      </c>
      <c r="B16" s="2">
        <v>64679974.999999985</v>
      </c>
      <c r="C16" s="2">
        <v>3985800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64679974.999999985</v>
      </c>
      <c r="M16" s="13">
        <f t="shared" si="1"/>
        <v>3985800</v>
      </c>
      <c r="N16" s="14">
        <f t="shared" ref="N16:N18" si="2">L16+M16</f>
        <v>68665774.999999985</v>
      </c>
      <c r="P16" s="3" t="s">
        <v>13</v>
      </c>
      <c r="Q16" s="2">
        <v>17469</v>
      </c>
      <c r="R16" s="2">
        <v>556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17469</v>
      </c>
      <c r="AB16" s="13">
        <f t="shared" si="3"/>
        <v>556</v>
      </c>
      <c r="AC16" s="14">
        <f t="shared" ref="AC16:AC18" si="4">AA16+AB16</f>
        <v>18025</v>
      </c>
      <c r="AE16" s="3" t="s">
        <v>13</v>
      </c>
      <c r="AF16" s="2">
        <f t="shared" ref="AF16:AF19" si="5">IFERROR(B16/Q16, "N.A.")</f>
        <v>3702.557387371915</v>
      </c>
      <c r="AG16" s="2">
        <f t="shared" si="0"/>
        <v>7168.705035971223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3702.557387371915</v>
      </c>
      <c r="AQ16" s="13">
        <f t="shared" si="0"/>
        <v>7168.705035971223</v>
      </c>
      <c r="AR16" s="14">
        <f t="shared" si="0"/>
        <v>3809.4743411927871</v>
      </c>
    </row>
    <row r="17" spans="1:44" ht="15" customHeight="1" thickBot="1" x14ac:dyDescent="0.3">
      <c r="A17" s="3" t="s">
        <v>14</v>
      </c>
      <c r="B17" s="2">
        <v>194010965.00000003</v>
      </c>
      <c r="C17" s="2">
        <v>1061566461</v>
      </c>
      <c r="D17" s="2">
        <v>71430314</v>
      </c>
      <c r="E17" s="2">
        <v>14889409.999999998</v>
      </c>
      <c r="F17" s="2"/>
      <c r="G17" s="2">
        <v>97103792.00000003</v>
      </c>
      <c r="H17" s="2"/>
      <c r="I17" s="2">
        <v>40670629.999999985</v>
      </c>
      <c r="J17" s="2">
        <v>0</v>
      </c>
      <c r="K17" s="2"/>
      <c r="L17" s="1">
        <f t="shared" si="1"/>
        <v>265441279.00000003</v>
      </c>
      <c r="M17" s="13">
        <f t="shared" si="1"/>
        <v>1214230293</v>
      </c>
      <c r="N17" s="14">
        <f t="shared" si="2"/>
        <v>1479671572</v>
      </c>
      <c r="P17" s="3" t="s">
        <v>14</v>
      </c>
      <c r="Q17" s="2">
        <v>41137</v>
      </c>
      <c r="R17" s="2">
        <v>183097</v>
      </c>
      <c r="S17" s="2">
        <v>9642</v>
      </c>
      <c r="T17" s="2">
        <v>2450</v>
      </c>
      <c r="U17" s="2">
        <v>0</v>
      </c>
      <c r="V17" s="2">
        <v>10468</v>
      </c>
      <c r="W17" s="2">
        <v>0</v>
      </c>
      <c r="X17" s="2">
        <v>8096</v>
      </c>
      <c r="Y17" s="2">
        <v>5148</v>
      </c>
      <c r="Z17" s="2">
        <v>0</v>
      </c>
      <c r="AA17" s="1">
        <f t="shared" si="3"/>
        <v>55927</v>
      </c>
      <c r="AB17" s="13">
        <f t="shared" si="3"/>
        <v>204111</v>
      </c>
      <c r="AC17" s="14">
        <f t="shared" si="4"/>
        <v>260038</v>
      </c>
      <c r="AE17" s="3" t="s">
        <v>14</v>
      </c>
      <c r="AF17" s="2">
        <f t="shared" si="5"/>
        <v>4716.2156939008682</v>
      </c>
      <c r="AG17" s="2">
        <f t="shared" si="0"/>
        <v>5797.836452809167</v>
      </c>
      <c r="AH17" s="2">
        <f t="shared" si="0"/>
        <v>7408.2466293300149</v>
      </c>
      <c r="AI17" s="2">
        <f t="shared" si="0"/>
        <v>6077.310204081632</v>
      </c>
      <c r="AJ17" s="2" t="str">
        <f t="shared" si="0"/>
        <v>N.A.</v>
      </c>
      <c r="AK17" s="2">
        <f t="shared" si="0"/>
        <v>9276.2506687046262</v>
      </c>
      <c r="AL17" s="2" t="str">
        <f t="shared" si="0"/>
        <v>N.A.</v>
      </c>
      <c r="AM17" s="2">
        <f t="shared" si="0"/>
        <v>5023.5461956521722</v>
      </c>
      <c r="AN17" s="2">
        <f t="shared" si="0"/>
        <v>0</v>
      </c>
      <c r="AO17" s="2" t="str">
        <f t="shared" si="0"/>
        <v>N.A.</v>
      </c>
      <c r="AP17" s="15">
        <f t="shared" si="0"/>
        <v>4746.2098628569393</v>
      </c>
      <c r="AQ17" s="13">
        <f t="shared" si="0"/>
        <v>5948.8723929626531</v>
      </c>
      <c r="AR17" s="14">
        <f t="shared" si="0"/>
        <v>5690.2128611972093</v>
      </c>
    </row>
    <row r="18" spans="1:44" ht="15" customHeight="1" thickBot="1" x14ac:dyDescent="0.3">
      <c r="A18" s="3" t="s">
        <v>15</v>
      </c>
      <c r="B18" s="2">
        <v>958549.99999999988</v>
      </c>
      <c r="C18" s="2">
        <v>339000</v>
      </c>
      <c r="D18" s="2"/>
      <c r="E18" s="2"/>
      <c r="F18" s="2"/>
      <c r="G18" s="2">
        <v>6126640</v>
      </c>
      <c r="H18" s="2">
        <v>203820</v>
      </c>
      <c r="I18" s="2"/>
      <c r="J18" s="2"/>
      <c r="K18" s="2"/>
      <c r="L18" s="1">
        <f t="shared" si="1"/>
        <v>1162370</v>
      </c>
      <c r="M18" s="13">
        <f t="shared" si="1"/>
        <v>6465640</v>
      </c>
      <c r="N18" s="14">
        <f t="shared" si="2"/>
        <v>7628010</v>
      </c>
      <c r="P18" s="3" t="s">
        <v>15</v>
      </c>
      <c r="Q18" s="2">
        <v>626</v>
      </c>
      <c r="R18" s="2">
        <v>113</v>
      </c>
      <c r="S18" s="2">
        <v>0</v>
      </c>
      <c r="T18" s="2">
        <v>0</v>
      </c>
      <c r="U18" s="2">
        <v>0</v>
      </c>
      <c r="V18" s="2">
        <v>554</v>
      </c>
      <c r="W18" s="2">
        <v>574</v>
      </c>
      <c r="X18" s="2">
        <v>0</v>
      </c>
      <c r="Y18" s="2">
        <v>0</v>
      </c>
      <c r="Z18" s="2">
        <v>0</v>
      </c>
      <c r="AA18" s="1">
        <f t="shared" si="3"/>
        <v>1200</v>
      </c>
      <c r="AB18" s="13">
        <f t="shared" si="3"/>
        <v>667</v>
      </c>
      <c r="AC18" s="17">
        <f t="shared" si="4"/>
        <v>1867</v>
      </c>
      <c r="AE18" s="3" t="s">
        <v>15</v>
      </c>
      <c r="AF18" s="2">
        <f t="shared" si="5"/>
        <v>1531.2300319488816</v>
      </c>
      <c r="AG18" s="2">
        <f t="shared" si="0"/>
        <v>3000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11058.916967509025</v>
      </c>
      <c r="AL18" s="2">
        <f t="shared" si="0"/>
        <v>355.08710801393727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968.64166666666665</v>
      </c>
      <c r="AQ18" s="13">
        <f t="shared" si="0"/>
        <v>9693.6131934032983</v>
      </c>
      <c r="AR18" s="14">
        <f t="shared" si="0"/>
        <v>4085.7043385109801</v>
      </c>
    </row>
    <row r="19" spans="1:44" ht="15" customHeight="1" thickBot="1" x14ac:dyDescent="0.3">
      <c r="A19" s="4" t="s">
        <v>16</v>
      </c>
      <c r="B19" s="2">
        <v>346180825.99999994</v>
      </c>
      <c r="C19" s="2">
        <v>1065891261.0000012</v>
      </c>
      <c r="D19" s="2">
        <v>135662737</v>
      </c>
      <c r="E19" s="2">
        <v>14889409.999999998</v>
      </c>
      <c r="F19" s="2">
        <v>48353705.000000007</v>
      </c>
      <c r="G19" s="2">
        <v>103230432</v>
      </c>
      <c r="H19" s="2">
        <v>172038751</v>
      </c>
      <c r="I19" s="2">
        <v>40670629.999999985</v>
      </c>
      <c r="J19" s="2">
        <v>0</v>
      </c>
      <c r="K19" s="2"/>
      <c r="L19" s="1">
        <f t="shared" ref="L19" si="6">B19+D19+F19+H19+J19</f>
        <v>702236019</v>
      </c>
      <c r="M19" s="13">
        <f t="shared" ref="M19" si="7">C19+E19+G19+I19+K19</f>
        <v>1224681733.0000012</v>
      </c>
      <c r="N19" s="17">
        <f t="shared" ref="N19" si="8">L19+M19</f>
        <v>1926917752.0000012</v>
      </c>
      <c r="P19" s="4" t="s">
        <v>16</v>
      </c>
      <c r="Q19" s="2">
        <v>79946</v>
      </c>
      <c r="R19" s="2">
        <v>183766</v>
      </c>
      <c r="S19" s="2">
        <v>22075</v>
      </c>
      <c r="T19" s="2">
        <v>2450</v>
      </c>
      <c r="U19" s="2">
        <v>8569</v>
      </c>
      <c r="V19" s="2">
        <v>11022</v>
      </c>
      <c r="W19" s="2">
        <v>46927</v>
      </c>
      <c r="X19" s="2">
        <v>8096</v>
      </c>
      <c r="Y19" s="2">
        <v>9852</v>
      </c>
      <c r="Z19" s="2">
        <v>0</v>
      </c>
      <c r="AA19" s="1">
        <f t="shared" ref="AA19" si="9">Q19+S19+U19+W19+Y19</f>
        <v>167369</v>
      </c>
      <c r="AB19" s="13">
        <f t="shared" ref="AB19" si="10">R19+T19+V19+X19+Z19</f>
        <v>205334</v>
      </c>
      <c r="AC19" s="14">
        <f t="shared" ref="AC19" si="11">AA19+AB19</f>
        <v>372703</v>
      </c>
      <c r="AE19" s="4" t="s">
        <v>16</v>
      </c>
      <c r="AF19" s="2">
        <f t="shared" si="5"/>
        <v>4330.1831986590942</v>
      </c>
      <c r="AG19" s="2">
        <f t="shared" si="0"/>
        <v>5800.2637103708039</v>
      </c>
      <c r="AH19" s="2">
        <f t="shared" si="0"/>
        <v>6145.5373499433745</v>
      </c>
      <c r="AI19" s="2">
        <f t="shared" si="0"/>
        <v>6077.310204081632</v>
      </c>
      <c r="AJ19" s="2">
        <f t="shared" si="0"/>
        <v>5642.8643949118923</v>
      </c>
      <c r="AK19" s="2">
        <f t="shared" si="0"/>
        <v>9365.8530212302667</v>
      </c>
      <c r="AL19" s="2">
        <f t="shared" si="0"/>
        <v>3666.0931020521234</v>
      </c>
      <c r="AM19" s="2">
        <f t="shared" si="0"/>
        <v>5023.5461956521722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4195.7352855068739</v>
      </c>
      <c r="AQ19" s="13">
        <f t="shared" ref="AQ19" si="13">IFERROR(M19/AB19, "N.A.")</f>
        <v>5964.3397245463548</v>
      </c>
      <c r="AR19" s="14">
        <f t="shared" ref="AR19" si="14">IFERROR(N19/AC19, "N.A.")</f>
        <v>5170.1160226775773</v>
      </c>
    </row>
    <row r="20" spans="1:44" ht="15" customHeight="1" thickBot="1" x14ac:dyDescent="0.3">
      <c r="A20" s="5" t="s">
        <v>0</v>
      </c>
      <c r="B20" s="24">
        <f>B19+C19</f>
        <v>1412072087.0000012</v>
      </c>
      <c r="C20" s="26"/>
      <c r="D20" s="24">
        <f>D19+E19</f>
        <v>150552147</v>
      </c>
      <c r="E20" s="26"/>
      <c r="F20" s="24">
        <f>F19+G19</f>
        <v>151584137</v>
      </c>
      <c r="G20" s="26"/>
      <c r="H20" s="24">
        <f>H19+I19</f>
        <v>212709381</v>
      </c>
      <c r="I20" s="26"/>
      <c r="J20" s="24">
        <f>J19+K19</f>
        <v>0</v>
      </c>
      <c r="K20" s="26"/>
      <c r="L20" s="24">
        <f>L19+M19</f>
        <v>1926917752.0000012</v>
      </c>
      <c r="M20" s="25"/>
      <c r="N20" s="18">
        <f>B20+D20+F20+H20+J20</f>
        <v>1926917752.0000012</v>
      </c>
      <c r="P20" s="5" t="s">
        <v>0</v>
      </c>
      <c r="Q20" s="24">
        <f>Q19+R19</f>
        <v>263712</v>
      </c>
      <c r="R20" s="26"/>
      <c r="S20" s="24">
        <f>S19+T19</f>
        <v>24525</v>
      </c>
      <c r="T20" s="26"/>
      <c r="U20" s="24">
        <f>U19+V19</f>
        <v>19591</v>
      </c>
      <c r="V20" s="26"/>
      <c r="W20" s="24">
        <f>W19+X19</f>
        <v>55023</v>
      </c>
      <c r="X20" s="26"/>
      <c r="Y20" s="24">
        <f>Y19+Z19</f>
        <v>9852</v>
      </c>
      <c r="Z20" s="26"/>
      <c r="AA20" s="24">
        <f>AA19+AB19</f>
        <v>372703</v>
      </c>
      <c r="AB20" s="26"/>
      <c r="AC20" s="19">
        <f>Q20+S20+U20+W20+Y20</f>
        <v>372703</v>
      </c>
      <c r="AE20" s="5" t="s">
        <v>0</v>
      </c>
      <c r="AF20" s="27">
        <f>IFERROR(B20/Q20,"N.A.")</f>
        <v>5354.5992863426818</v>
      </c>
      <c r="AG20" s="28"/>
      <c r="AH20" s="27">
        <f>IFERROR(D20/S20,"N.A.")</f>
        <v>6138.721590214067</v>
      </c>
      <c r="AI20" s="28"/>
      <c r="AJ20" s="27">
        <f>IFERROR(F20/U20,"N.A.")</f>
        <v>7737.4374457659133</v>
      </c>
      <c r="AK20" s="28"/>
      <c r="AL20" s="27">
        <f>IFERROR(H20/W20,"N.A.")</f>
        <v>3865.8266724824166</v>
      </c>
      <c r="AM20" s="28"/>
      <c r="AN20" s="27">
        <f>IFERROR(J20/Y20,"N.A.")</f>
        <v>0</v>
      </c>
      <c r="AO20" s="28"/>
      <c r="AP20" s="27">
        <f>IFERROR(L20/AA20,"N.A.")</f>
        <v>5170.1160226775773</v>
      </c>
      <c r="AQ20" s="28"/>
      <c r="AR20" s="16">
        <f>IFERROR(N20/AC20, "N.A.")</f>
        <v>5170.1160226775773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70098918.000000015</v>
      </c>
      <c r="C27" s="2"/>
      <c r="D27" s="2">
        <v>59312708.000000007</v>
      </c>
      <c r="E27" s="2"/>
      <c r="F27" s="2">
        <v>41448795.000000015</v>
      </c>
      <c r="G27" s="2"/>
      <c r="H27" s="2">
        <v>113626151.99999997</v>
      </c>
      <c r="I27" s="2"/>
      <c r="J27" s="2">
        <v>0</v>
      </c>
      <c r="K27" s="2"/>
      <c r="L27" s="1">
        <f>B27+D27+F27+H27+J27</f>
        <v>284486573</v>
      </c>
      <c r="M27" s="13">
        <f>C27+E27+G27+I27+K27</f>
        <v>0</v>
      </c>
      <c r="N27" s="14">
        <f>L27+M27</f>
        <v>284486573</v>
      </c>
      <c r="P27" s="3" t="s">
        <v>12</v>
      </c>
      <c r="Q27" s="2">
        <v>16497</v>
      </c>
      <c r="R27" s="2">
        <v>0</v>
      </c>
      <c r="S27" s="2">
        <v>11144</v>
      </c>
      <c r="T27" s="2">
        <v>0</v>
      </c>
      <c r="U27" s="2">
        <v>6981</v>
      </c>
      <c r="V27" s="2">
        <v>0</v>
      </c>
      <c r="W27" s="2">
        <v>22921</v>
      </c>
      <c r="X27" s="2">
        <v>0</v>
      </c>
      <c r="Y27" s="2">
        <v>1335</v>
      </c>
      <c r="Z27" s="2">
        <v>0</v>
      </c>
      <c r="AA27" s="1">
        <f>Q27+S27+U27+W27+Y27</f>
        <v>58878</v>
      </c>
      <c r="AB27" s="13">
        <f>R27+T27+V27+X27+Z27</f>
        <v>0</v>
      </c>
      <c r="AC27" s="14">
        <f>AA27+AB27</f>
        <v>58878</v>
      </c>
      <c r="AE27" s="3" t="s">
        <v>12</v>
      </c>
      <c r="AF27" s="2">
        <f>IFERROR(B27/Q27, "N.A.")</f>
        <v>4249.1918530641942</v>
      </c>
      <c r="AG27" s="2" t="str">
        <f t="shared" ref="AG27:AR31" si="15">IFERROR(C27/R27, "N.A.")</f>
        <v>N.A.</v>
      </c>
      <c r="AH27" s="2">
        <f t="shared" si="15"/>
        <v>5322.3894472361817</v>
      </c>
      <c r="AI27" s="2" t="str">
        <f t="shared" si="15"/>
        <v>N.A.</v>
      </c>
      <c r="AJ27" s="2">
        <f t="shared" si="15"/>
        <v>5937.3721529866807</v>
      </c>
      <c r="AK27" s="2" t="str">
        <f t="shared" si="15"/>
        <v>N.A.</v>
      </c>
      <c r="AL27" s="2">
        <f t="shared" si="15"/>
        <v>4957.2947079097758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4831.7974965182239</v>
      </c>
      <c r="AQ27" s="13" t="str">
        <f t="shared" si="15"/>
        <v>N.A.</v>
      </c>
      <c r="AR27" s="14">
        <f t="shared" si="15"/>
        <v>4831.7974965182239</v>
      </c>
    </row>
    <row r="28" spans="1:44" ht="15" customHeight="1" thickBot="1" x14ac:dyDescent="0.3">
      <c r="A28" s="3" t="s">
        <v>13</v>
      </c>
      <c r="B28" s="2">
        <v>7484790</v>
      </c>
      <c r="C28" s="2">
        <v>3345960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7484790</v>
      </c>
      <c r="M28" s="13">
        <f t="shared" si="16"/>
        <v>3345960</v>
      </c>
      <c r="N28" s="14">
        <f t="shared" ref="N28:N30" si="17">L28+M28</f>
        <v>10830750</v>
      </c>
      <c r="P28" s="3" t="s">
        <v>13</v>
      </c>
      <c r="Q28" s="2">
        <v>1625</v>
      </c>
      <c r="R28" s="2">
        <v>432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1625</v>
      </c>
      <c r="AB28" s="13">
        <f t="shared" si="18"/>
        <v>432</v>
      </c>
      <c r="AC28" s="14">
        <f t="shared" ref="AC28:AC30" si="19">AA28+AB28</f>
        <v>2057</v>
      </c>
      <c r="AE28" s="3" t="s">
        <v>13</v>
      </c>
      <c r="AF28" s="2">
        <f t="shared" ref="AF28:AF31" si="20">IFERROR(B28/Q28, "N.A.")</f>
        <v>4606.0246153846156</v>
      </c>
      <c r="AG28" s="2">
        <f t="shared" si="15"/>
        <v>7745.2777777777774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4606.0246153846156</v>
      </c>
      <c r="AQ28" s="13">
        <f t="shared" si="15"/>
        <v>7745.2777777777774</v>
      </c>
      <c r="AR28" s="14">
        <f t="shared" si="15"/>
        <v>5265.3135634419059</v>
      </c>
    </row>
    <row r="29" spans="1:44" ht="15" customHeight="1" thickBot="1" x14ac:dyDescent="0.3">
      <c r="A29" s="3" t="s">
        <v>14</v>
      </c>
      <c r="B29" s="2">
        <v>135297410.99999994</v>
      </c>
      <c r="C29" s="2">
        <v>709368630.00000024</v>
      </c>
      <c r="D29" s="2">
        <v>58742773.999999978</v>
      </c>
      <c r="E29" s="2">
        <v>11994250</v>
      </c>
      <c r="F29" s="2"/>
      <c r="G29" s="2">
        <v>78247802</v>
      </c>
      <c r="H29" s="2"/>
      <c r="I29" s="2">
        <v>26126649.999999993</v>
      </c>
      <c r="J29" s="2">
        <v>0</v>
      </c>
      <c r="K29" s="2"/>
      <c r="L29" s="1">
        <f t="shared" si="16"/>
        <v>194040184.99999991</v>
      </c>
      <c r="M29" s="13">
        <f t="shared" si="16"/>
        <v>825737332.00000024</v>
      </c>
      <c r="N29" s="14">
        <f t="shared" si="17"/>
        <v>1019777517.0000001</v>
      </c>
      <c r="P29" s="3" t="s">
        <v>14</v>
      </c>
      <c r="Q29" s="2">
        <v>25430</v>
      </c>
      <c r="R29" s="2">
        <v>118351</v>
      </c>
      <c r="S29" s="2">
        <v>7291</v>
      </c>
      <c r="T29" s="2">
        <v>1601</v>
      </c>
      <c r="U29" s="2">
        <v>0</v>
      </c>
      <c r="V29" s="2">
        <v>7860</v>
      </c>
      <c r="W29" s="2">
        <v>0</v>
      </c>
      <c r="X29" s="2">
        <v>4205</v>
      </c>
      <c r="Y29" s="2">
        <v>1729</v>
      </c>
      <c r="Z29" s="2">
        <v>0</v>
      </c>
      <c r="AA29" s="1">
        <f t="shared" si="18"/>
        <v>34450</v>
      </c>
      <c r="AB29" s="13">
        <f t="shared" si="18"/>
        <v>132017</v>
      </c>
      <c r="AC29" s="14">
        <f t="shared" si="19"/>
        <v>166467</v>
      </c>
      <c r="AE29" s="3" t="s">
        <v>14</v>
      </c>
      <c r="AF29" s="2">
        <f t="shared" si="20"/>
        <v>5320.3858041683025</v>
      </c>
      <c r="AG29" s="2">
        <f t="shared" si="15"/>
        <v>5993.7696343926136</v>
      </c>
      <c r="AH29" s="2">
        <f t="shared" si="15"/>
        <v>8056.8884926621831</v>
      </c>
      <c r="AI29" s="2">
        <f t="shared" si="15"/>
        <v>7491.7239225484072</v>
      </c>
      <c r="AJ29" s="2" t="str">
        <f t="shared" si="15"/>
        <v>N.A.</v>
      </c>
      <c r="AK29" s="2">
        <f t="shared" si="15"/>
        <v>9955.1910941475835</v>
      </c>
      <c r="AL29" s="2" t="str">
        <f t="shared" si="15"/>
        <v>N.A.</v>
      </c>
      <c r="AM29" s="2">
        <f t="shared" si="15"/>
        <v>6213.2342449464904</v>
      </c>
      <c r="AN29" s="2">
        <f t="shared" si="15"/>
        <v>0</v>
      </c>
      <c r="AO29" s="2" t="str">
        <f t="shared" si="15"/>
        <v>N.A.</v>
      </c>
      <c r="AP29" s="15">
        <f t="shared" si="15"/>
        <v>5632.5162554426679</v>
      </c>
      <c r="AQ29" s="13">
        <f t="shared" si="15"/>
        <v>6254.7803085966216</v>
      </c>
      <c r="AR29" s="14">
        <f t="shared" si="15"/>
        <v>6126.0040548577199</v>
      </c>
    </row>
    <row r="30" spans="1:44" ht="15" customHeight="1" thickBot="1" x14ac:dyDescent="0.3">
      <c r="A30" s="3" t="s">
        <v>15</v>
      </c>
      <c r="B30" s="2">
        <v>958549.99999999988</v>
      </c>
      <c r="C30" s="2"/>
      <c r="D30" s="2"/>
      <c r="E30" s="2"/>
      <c r="F30" s="2"/>
      <c r="G30" s="2">
        <v>6126640</v>
      </c>
      <c r="H30" s="2">
        <v>203820</v>
      </c>
      <c r="I30" s="2"/>
      <c r="J30" s="2"/>
      <c r="K30" s="2"/>
      <c r="L30" s="1">
        <f t="shared" si="16"/>
        <v>1162370</v>
      </c>
      <c r="M30" s="13">
        <f t="shared" si="16"/>
        <v>6126640</v>
      </c>
      <c r="N30" s="14">
        <f t="shared" si="17"/>
        <v>7289010</v>
      </c>
      <c r="P30" s="3" t="s">
        <v>15</v>
      </c>
      <c r="Q30" s="2">
        <v>521</v>
      </c>
      <c r="R30" s="2">
        <v>0</v>
      </c>
      <c r="S30" s="2">
        <v>0</v>
      </c>
      <c r="T30" s="2">
        <v>0</v>
      </c>
      <c r="U30" s="2">
        <v>0</v>
      </c>
      <c r="V30" s="2">
        <v>554</v>
      </c>
      <c r="W30" s="2">
        <v>574</v>
      </c>
      <c r="X30" s="2">
        <v>0</v>
      </c>
      <c r="Y30" s="2">
        <v>0</v>
      </c>
      <c r="Z30" s="2">
        <v>0</v>
      </c>
      <c r="AA30" s="1">
        <f t="shared" si="18"/>
        <v>1095</v>
      </c>
      <c r="AB30" s="13">
        <f t="shared" si="18"/>
        <v>554</v>
      </c>
      <c r="AC30" s="17">
        <f t="shared" si="19"/>
        <v>1649</v>
      </c>
      <c r="AE30" s="3" t="s">
        <v>15</v>
      </c>
      <c r="AF30" s="2">
        <f t="shared" si="20"/>
        <v>1839.8272552783108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11058.916967509025</v>
      </c>
      <c r="AL30" s="2">
        <f t="shared" si="15"/>
        <v>355.08710801393727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1061.5251141552512</v>
      </c>
      <c r="AQ30" s="13">
        <f t="shared" si="15"/>
        <v>11058.916967509025</v>
      </c>
      <c r="AR30" s="14">
        <f t="shared" si="15"/>
        <v>4420.2607640994538</v>
      </c>
    </row>
    <row r="31" spans="1:44" ht="15" customHeight="1" thickBot="1" x14ac:dyDescent="0.3">
      <c r="A31" s="4" t="s">
        <v>16</v>
      </c>
      <c r="B31" s="2">
        <v>213839668.99999994</v>
      </c>
      <c r="C31" s="2">
        <v>712714589.99999952</v>
      </c>
      <c r="D31" s="2">
        <v>118055481.99999997</v>
      </c>
      <c r="E31" s="2">
        <v>11994250</v>
      </c>
      <c r="F31" s="2">
        <v>41448795.000000015</v>
      </c>
      <c r="G31" s="2">
        <v>84374442</v>
      </c>
      <c r="H31" s="2">
        <v>113829971.99999994</v>
      </c>
      <c r="I31" s="2">
        <v>26126649.999999993</v>
      </c>
      <c r="J31" s="2">
        <v>0</v>
      </c>
      <c r="K31" s="2"/>
      <c r="L31" s="1">
        <f t="shared" ref="L31" si="21">B31+D31+F31+H31+J31</f>
        <v>487173917.99999982</v>
      </c>
      <c r="M31" s="13">
        <f t="shared" ref="M31" si="22">C31+E31+G31+I31+K31</f>
        <v>835209931.99999952</v>
      </c>
      <c r="N31" s="17">
        <f t="shared" ref="N31" si="23">L31+M31</f>
        <v>1322383849.9999993</v>
      </c>
      <c r="P31" s="4" t="s">
        <v>16</v>
      </c>
      <c r="Q31" s="2">
        <v>44073</v>
      </c>
      <c r="R31" s="2">
        <v>118783</v>
      </c>
      <c r="S31" s="2">
        <v>18435</v>
      </c>
      <c r="T31" s="2">
        <v>1601</v>
      </c>
      <c r="U31" s="2">
        <v>6981</v>
      </c>
      <c r="V31" s="2">
        <v>8414</v>
      </c>
      <c r="W31" s="2">
        <v>23495</v>
      </c>
      <c r="X31" s="2">
        <v>4205</v>
      </c>
      <c r="Y31" s="2">
        <v>3064</v>
      </c>
      <c r="Z31" s="2">
        <v>0</v>
      </c>
      <c r="AA31" s="1">
        <f t="shared" ref="AA31" si="24">Q31+S31+U31+W31+Y31</f>
        <v>96048</v>
      </c>
      <c r="AB31" s="13">
        <f t="shared" ref="AB31" si="25">R31+T31+V31+X31+Z31</f>
        <v>133003</v>
      </c>
      <c r="AC31" s="14">
        <f t="shared" ref="AC31" si="26">AA31+AB31</f>
        <v>229051</v>
      </c>
      <c r="AE31" s="4" t="s">
        <v>16</v>
      </c>
      <c r="AF31" s="2">
        <f t="shared" si="20"/>
        <v>4851.9426633086005</v>
      </c>
      <c r="AG31" s="2">
        <f t="shared" si="15"/>
        <v>6000.1396664505819</v>
      </c>
      <c r="AH31" s="2">
        <f t="shared" si="15"/>
        <v>6403.8775155953335</v>
      </c>
      <c r="AI31" s="2">
        <f t="shared" si="15"/>
        <v>7491.7239225484072</v>
      </c>
      <c r="AJ31" s="2">
        <f t="shared" si="15"/>
        <v>5937.3721529866807</v>
      </c>
      <c r="AK31" s="2">
        <f t="shared" si="15"/>
        <v>10027.86332303304</v>
      </c>
      <c r="AL31" s="2">
        <f t="shared" si="15"/>
        <v>4844.8594168972095</v>
      </c>
      <c r="AM31" s="2">
        <f t="shared" si="15"/>
        <v>6213.2342449464904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5072.1922163918025</v>
      </c>
      <c r="AQ31" s="13">
        <f t="shared" ref="AQ31" si="28">IFERROR(M31/AB31, "N.A.")</f>
        <v>6279.6322789711476</v>
      </c>
      <c r="AR31" s="14">
        <f t="shared" ref="AR31" si="29">IFERROR(N31/AC31, "N.A.")</f>
        <v>5773.3162046880361</v>
      </c>
    </row>
    <row r="32" spans="1:44" ht="15" customHeight="1" thickBot="1" x14ac:dyDescent="0.3">
      <c r="A32" s="5" t="s">
        <v>0</v>
      </c>
      <c r="B32" s="24">
        <f>B31+C31</f>
        <v>926554258.99999952</v>
      </c>
      <c r="C32" s="26"/>
      <c r="D32" s="24">
        <f>D31+E31</f>
        <v>130049731.99999997</v>
      </c>
      <c r="E32" s="26"/>
      <c r="F32" s="24">
        <f>F31+G31</f>
        <v>125823237.00000001</v>
      </c>
      <c r="G32" s="26"/>
      <c r="H32" s="24">
        <f>H31+I31</f>
        <v>139956621.99999994</v>
      </c>
      <c r="I32" s="26"/>
      <c r="J32" s="24">
        <f>J31+K31</f>
        <v>0</v>
      </c>
      <c r="K32" s="26"/>
      <c r="L32" s="24">
        <f>L31+M31</f>
        <v>1322383849.9999993</v>
      </c>
      <c r="M32" s="25"/>
      <c r="N32" s="18">
        <f>B32+D32+F32+H32+J32</f>
        <v>1322383849.9999995</v>
      </c>
      <c r="P32" s="5" t="s">
        <v>0</v>
      </c>
      <c r="Q32" s="24">
        <f>Q31+R31</f>
        <v>162856</v>
      </c>
      <c r="R32" s="26"/>
      <c r="S32" s="24">
        <f>S31+T31</f>
        <v>20036</v>
      </c>
      <c r="T32" s="26"/>
      <c r="U32" s="24">
        <f>U31+V31</f>
        <v>15395</v>
      </c>
      <c r="V32" s="26"/>
      <c r="W32" s="24">
        <f>W31+X31</f>
        <v>27700</v>
      </c>
      <c r="X32" s="26"/>
      <c r="Y32" s="24">
        <f>Y31+Z31</f>
        <v>3064</v>
      </c>
      <c r="Z32" s="26"/>
      <c r="AA32" s="24">
        <f>AA31+AB31</f>
        <v>229051</v>
      </c>
      <c r="AB32" s="26"/>
      <c r="AC32" s="19">
        <f>Q32+S32+U32+W32+Y32</f>
        <v>229051</v>
      </c>
      <c r="AE32" s="5" t="s">
        <v>0</v>
      </c>
      <c r="AF32" s="27">
        <f>IFERROR(B32/Q32,"N.A.")</f>
        <v>5689.4081826889987</v>
      </c>
      <c r="AG32" s="28"/>
      <c r="AH32" s="27">
        <f>IFERROR(D32/S32,"N.A.")</f>
        <v>6490.8031543222187</v>
      </c>
      <c r="AI32" s="28"/>
      <c r="AJ32" s="27">
        <f>IFERROR(F32/U32,"N.A.")</f>
        <v>8172.9936342968504</v>
      </c>
      <c r="AK32" s="28"/>
      <c r="AL32" s="27">
        <f>IFERROR(H32/W32,"N.A.")</f>
        <v>5052.5856317689513</v>
      </c>
      <c r="AM32" s="28"/>
      <c r="AN32" s="27">
        <f>IFERROR(J32/Y32,"N.A.")</f>
        <v>0</v>
      </c>
      <c r="AO32" s="28"/>
      <c r="AP32" s="27">
        <f>IFERROR(L32/AA32,"N.A.")</f>
        <v>5773.3162046880361</v>
      </c>
      <c r="AQ32" s="28"/>
      <c r="AR32" s="16">
        <f>IFERROR(N32/AC32, "N.A.")</f>
        <v>5773.316204688037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16432417.999999998</v>
      </c>
      <c r="C39" s="2"/>
      <c r="D39" s="2">
        <v>4919714.9999999991</v>
      </c>
      <c r="E39" s="2"/>
      <c r="F39" s="2">
        <v>6904910.0000000009</v>
      </c>
      <c r="G39" s="2"/>
      <c r="H39" s="2">
        <v>58208779.000000007</v>
      </c>
      <c r="I39" s="2"/>
      <c r="J39" s="2">
        <v>0</v>
      </c>
      <c r="K39" s="2"/>
      <c r="L39" s="1">
        <f>B39+D39+F39+H39+J39</f>
        <v>86465822</v>
      </c>
      <c r="M39" s="13">
        <f>C39+E39+G39+I39+K39</f>
        <v>0</v>
      </c>
      <c r="N39" s="14">
        <f>L39+M39</f>
        <v>86465822</v>
      </c>
      <c r="P39" s="3" t="s">
        <v>12</v>
      </c>
      <c r="Q39" s="2">
        <v>4217</v>
      </c>
      <c r="R39" s="2">
        <v>0</v>
      </c>
      <c r="S39" s="2">
        <v>1289</v>
      </c>
      <c r="T39" s="2">
        <v>0</v>
      </c>
      <c r="U39" s="2">
        <v>1588</v>
      </c>
      <c r="V39" s="2">
        <v>0</v>
      </c>
      <c r="W39" s="2">
        <v>23432</v>
      </c>
      <c r="X39" s="2">
        <v>0</v>
      </c>
      <c r="Y39" s="2">
        <v>3369</v>
      </c>
      <c r="Z39" s="2">
        <v>0</v>
      </c>
      <c r="AA39" s="1">
        <f>Q39+S39+U39+W39+Y39</f>
        <v>33895</v>
      </c>
      <c r="AB39" s="13">
        <f>R39+T39+V39+X39+Z39</f>
        <v>0</v>
      </c>
      <c r="AC39" s="14">
        <f>AA39+AB39</f>
        <v>33895</v>
      </c>
      <c r="AE39" s="3" t="s">
        <v>12</v>
      </c>
      <c r="AF39" s="2">
        <f>IFERROR(B39/Q39, "N.A.")</f>
        <v>3896.7080863172869</v>
      </c>
      <c r="AG39" s="2" t="str">
        <f t="shared" ref="AG39:AR43" si="30">IFERROR(C39/R39, "N.A.")</f>
        <v>N.A.</v>
      </c>
      <c r="AH39" s="2">
        <f t="shared" si="30"/>
        <v>3816.6912335143516</v>
      </c>
      <c r="AI39" s="2" t="str">
        <f t="shared" si="30"/>
        <v>N.A.</v>
      </c>
      <c r="AJ39" s="2">
        <f t="shared" si="30"/>
        <v>4348.1801007556678</v>
      </c>
      <c r="AK39" s="2" t="str">
        <f t="shared" si="30"/>
        <v>N.A.</v>
      </c>
      <c r="AL39" s="2">
        <f t="shared" si="30"/>
        <v>2484.1575196312738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2550.9904705708805</v>
      </c>
      <c r="AQ39" s="13" t="str">
        <f t="shared" si="30"/>
        <v>N.A.</v>
      </c>
      <c r="AR39" s="14">
        <f t="shared" si="30"/>
        <v>2550.9904705708805</v>
      </c>
    </row>
    <row r="40" spans="1:44" ht="15" customHeight="1" thickBot="1" x14ac:dyDescent="0.3">
      <c r="A40" s="3" t="s">
        <v>13</v>
      </c>
      <c r="B40" s="2">
        <v>57195184.999999993</v>
      </c>
      <c r="C40" s="2">
        <v>639840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57195184.999999993</v>
      </c>
      <c r="M40" s="13">
        <f t="shared" si="31"/>
        <v>639840</v>
      </c>
      <c r="N40" s="14">
        <f t="shared" ref="N40:N42" si="32">L40+M40</f>
        <v>57835024.999999993</v>
      </c>
      <c r="P40" s="3" t="s">
        <v>13</v>
      </c>
      <c r="Q40" s="2">
        <v>15844</v>
      </c>
      <c r="R40" s="2">
        <v>124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15844</v>
      </c>
      <c r="AB40" s="13">
        <f t="shared" si="33"/>
        <v>124</v>
      </c>
      <c r="AC40" s="14">
        <f t="shared" ref="AC40:AC42" si="34">AA40+AB40</f>
        <v>15968</v>
      </c>
      <c r="AE40" s="3" t="s">
        <v>13</v>
      </c>
      <c r="AF40" s="2">
        <f t="shared" ref="AF40:AF43" si="35">IFERROR(B40/Q40, "N.A.")</f>
        <v>3609.895544054531</v>
      </c>
      <c r="AG40" s="2">
        <f t="shared" si="30"/>
        <v>5160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3609.895544054531</v>
      </c>
      <c r="AQ40" s="13">
        <f t="shared" si="30"/>
        <v>5160</v>
      </c>
      <c r="AR40" s="14">
        <f t="shared" si="30"/>
        <v>3621.9329283567131</v>
      </c>
    </row>
    <row r="41" spans="1:44" ht="15" customHeight="1" thickBot="1" x14ac:dyDescent="0.3">
      <c r="A41" s="3" t="s">
        <v>14</v>
      </c>
      <c r="B41" s="2">
        <v>58713554.000000007</v>
      </c>
      <c r="C41" s="2">
        <v>352197831.00000024</v>
      </c>
      <c r="D41" s="2">
        <v>12687540</v>
      </c>
      <c r="E41" s="2">
        <v>2895160</v>
      </c>
      <c r="F41" s="2"/>
      <c r="G41" s="2">
        <v>18855990</v>
      </c>
      <c r="H41" s="2"/>
      <c r="I41" s="2">
        <v>14543980.000000004</v>
      </c>
      <c r="J41" s="2">
        <v>0</v>
      </c>
      <c r="K41" s="2"/>
      <c r="L41" s="1">
        <f t="shared" si="31"/>
        <v>71401094</v>
      </c>
      <c r="M41" s="13">
        <f t="shared" si="31"/>
        <v>388492961.00000024</v>
      </c>
      <c r="N41" s="14">
        <f t="shared" si="32"/>
        <v>459894055.00000024</v>
      </c>
      <c r="P41" s="3" t="s">
        <v>14</v>
      </c>
      <c r="Q41" s="2">
        <v>15707</v>
      </c>
      <c r="R41" s="2">
        <v>64746</v>
      </c>
      <c r="S41" s="2">
        <v>2351</v>
      </c>
      <c r="T41" s="2">
        <v>849</v>
      </c>
      <c r="U41" s="2">
        <v>0</v>
      </c>
      <c r="V41" s="2">
        <v>2608</v>
      </c>
      <c r="W41" s="2">
        <v>0</v>
      </c>
      <c r="X41" s="2">
        <v>3891</v>
      </c>
      <c r="Y41" s="2">
        <v>3419</v>
      </c>
      <c r="Z41" s="2">
        <v>0</v>
      </c>
      <c r="AA41" s="1">
        <f t="shared" si="33"/>
        <v>21477</v>
      </c>
      <c r="AB41" s="13">
        <f t="shared" si="33"/>
        <v>72094</v>
      </c>
      <c r="AC41" s="14">
        <f t="shared" si="34"/>
        <v>93571</v>
      </c>
      <c r="AE41" s="3" t="s">
        <v>14</v>
      </c>
      <c r="AF41" s="2">
        <f t="shared" si="35"/>
        <v>3738.0501687145861</v>
      </c>
      <c r="AG41" s="2">
        <f t="shared" si="30"/>
        <v>5439.6847836159795</v>
      </c>
      <c r="AH41" s="2">
        <f t="shared" si="30"/>
        <v>5396.6567418119948</v>
      </c>
      <c r="AI41" s="2">
        <f t="shared" si="30"/>
        <v>3410.0824499411074</v>
      </c>
      <c r="AJ41" s="2" t="str">
        <f t="shared" si="30"/>
        <v>N.A.</v>
      </c>
      <c r="AK41" s="2">
        <f t="shared" si="30"/>
        <v>7230.057515337423</v>
      </c>
      <c r="AL41" s="2" t="str">
        <f t="shared" si="30"/>
        <v>N.A.</v>
      </c>
      <c r="AM41" s="2">
        <f t="shared" si="30"/>
        <v>3737.8514520688777</v>
      </c>
      <c r="AN41" s="2">
        <f t="shared" si="30"/>
        <v>0</v>
      </c>
      <c r="AO41" s="2" t="str">
        <f t="shared" si="30"/>
        <v>N.A.</v>
      </c>
      <c r="AP41" s="15">
        <f t="shared" si="30"/>
        <v>3324.5375983610375</v>
      </c>
      <c r="AQ41" s="13">
        <f t="shared" si="30"/>
        <v>5388.7003218020955</v>
      </c>
      <c r="AR41" s="14">
        <f t="shared" si="30"/>
        <v>4914.9208087976003</v>
      </c>
    </row>
    <row r="42" spans="1:44" ht="15" customHeight="1" thickBot="1" x14ac:dyDescent="0.3">
      <c r="A42" s="3" t="s">
        <v>15</v>
      </c>
      <c r="B42" s="2">
        <v>0</v>
      </c>
      <c r="C42" s="2">
        <v>339000</v>
      </c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339000</v>
      </c>
      <c r="N42" s="14">
        <f t="shared" si="32"/>
        <v>339000</v>
      </c>
      <c r="P42" s="3" t="s">
        <v>15</v>
      </c>
      <c r="Q42" s="2">
        <v>105</v>
      </c>
      <c r="R42" s="2">
        <v>113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105</v>
      </c>
      <c r="AB42" s="13">
        <f t="shared" si="33"/>
        <v>113</v>
      </c>
      <c r="AC42" s="14">
        <f t="shared" si="34"/>
        <v>218</v>
      </c>
      <c r="AE42" s="3" t="s">
        <v>15</v>
      </c>
      <c r="AF42" s="2">
        <f t="shared" si="35"/>
        <v>0</v>
      </c>
      <c r="AG42" s="2">
        <f t="shared" si="30"/>
        <v>3000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0</v>
      </c>
      <c r="AQ42" s="13">
        <f t="shared" si="30"/>
        <v>3000</v>
      </c>
      <c r="AR42" s="14">
        <f t="shared" si="30"/>
        <v>1555.045871559633</v>
      </c>
    </row>
    <row r="43" spans="1:44" ht="15" customHeight="1" thickBot="1" x14ac:dyDescent="0.3">
      <c r="A43" s="4" t="s">
        <v>16</v>
      </c>
      <c r="B43" s="2">
        <v>132341156.99999997</v>
      </c>
      <c r="C43" s="2">
        <v>353176670.99999988</v>
      </c>
      <c r="D43" s="2">
        <v>17607255</v>
      </c>
      <c r="E43" s="2">
        <v>2895160</v>
      </c>
      <c r="F43" s="2">
        <v>6904910.0000000009</v>
      </c>
      <c r="G43" s="2">
        <v>18855990</v>
      </c>
      <c r="H43" s="2">
        <v>58208779.000000007</v>
      </c>
      <c r="I43" s="2">
        <v>14543980.000000004</v>
      </c>
      <c r="J43" s="2">
        <v>0</v>
      </c>
      <c r="K43" s="2"/>
      <c r="L43" s="1">
        <f t="shared" ref="L43" si="36">B43+D43+F43+H43+J43</f>
        <v>215062100.99999997</v>
      </c>
      <c r="M43" s="13">
        <f t="shared" ref="M43" si="37">C43+E43+G43+I43+K43</f>
        <v>389471800.99999988</v>
      </c>
      <c r="N43" s="17">
        <f t="shared" ref="N43" si="38">L43+M43</f>
        <v>604533901.99999988</v>
      </c>
      <c r="P43" s="4" t="s">
        <v>16</v>
      </c>
      <c r="Q43" s="2">
        <v>35873</v>
      </c>
      <c r="R43" s="2">
        <v>64983</v>
      </c>
      <c r="S43" s="2">
        <v>3640</v>
      </c>
      <c r="T43" s="2">
        <v>849</v>
      </c>
      <c r="U43" s="2">
        <v>1588</v>
      </c>
      <c r="V43" s="2">
        <v>2608</v>
      </c>
      <c r="W43" s="2">
        <v>23432</v>
      </c>
      <c r="X43" s="2">
        <v>3891</v>
      </c>
      <c r="Y43" s="2">
        <v>6788</v>
      </c>
      <c r="Z43" s="2">
        <v>0</v>
      </c>
      <c r="AA43" s="1">
        <f t="shared" ref="AA43" si="39">Q43+S43+U43+W43+Y43</f>
        <v>71321</v>
      </c>
      <c r="AB43" s="13">
        <f t="shared" ref="AB43" si="40">R43+T43+V43+X43+Z43</f>
        <v>72331</v>
      </c>
      <c r="AC43" s="17">
        <f t="shared" ref="AC43" si="41">AA43+AB43</f>
        <v>143652</v>
      </c>
      <c r="AE43" s="4" t="s">
        <v>16</v>
      </c>
      <c r="AF43" s="2">
        <f t="shared" si="35"/>
        <v>3689.1577788308746</v>
      </c>
      <c r="AG43" s="2">
        <f t="shared" si="30"/>
        <v>5434.90868380961</v>
      </c>
      <c r="AH43" s="2">
        <f t="shared" si="30"/>
        <v>4837.1579670329675</v>
      </c>
      <c r="AI43" s="2">
        <f t="shared" si="30"/>
        <v>3410.0824499411074</v>
      </c>
      <c r="AJ43" s="2">
        <f t="shared" si="30"/>
        <v>4348.1801007556678</v>
      </c>
      <c r="AK43" s="2">
        <f t="shared" si="30"/>
        <v>7230.057515337423</v>
      </c>
      <c r="AL43" s="2">
        <f t="shared" si="30"/>
        <v>2484.1575196312738</v>
      </c>
      <c r="AM43" s="2">
        <f t="shared" si="30"/>
        <v>3737.8514520688777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3015.4106223973299</v>
      </c>
      <c r="AQ43" s="13">
        <f t="shared" ref="AQ43" si="43">IFERROR(M43/AB43, "N.A.")</f>
        <v>5384.5764748171587</v>
      </c>
      <c r="AR43" s="14">
        <f t="shared" ref="AR43" si="44">IFERROR(N43/AC43, "N.A.")</f>
        <v>4208.3222092278556</v>
      </c>
    </row>
    <row r="44" spans="1:44" ht="15" customHeight="1" thickBot="1" x14ac:dyDescent="0.3">
      <c r="A44" s="5" t="s">
        <v>0</v>
      </c>
      <c r="B44" s="24">
        <f>B43+C43</f>
        <v>485517827.99999988</v>
      </c>
      <c r="C44" s="26"/>
      <c r="D44" s="24">
        <f>D43+E43</f>
        <v>20502415</v>
      </c>
      <c r="E44" s="26"/>
      <c r="F44" s="24">
        <f>F43+G43</f>
        <v>25760900</v>
      </c>
      <c r="G44" s="26"/>
      <c r="H44" s="24">
        <f>H43+I43</f>
        <v>72752759.000000015</v>
      </c>
      <c r="I44" s="26"/>
      <c r="J44" s="24">
        <f>J43+K43</f>
        <v>0</v>
      </c>
      <c r="K44" s="26"/>
      <c r="L44" s="24">
        <f>L43+M43</f>
        <v>604533901.99999988</v>
      </c>
      <c r="M44" s="25"/>
      <c r="N44" s="18">
        <f>B44+D44+F44+H44+J44</f>
        <v>604533901.99999988</v>
      </c>
      <c r="P44" s="5" t="s">
        <v>0</v>
      </c>
      <c r="Q44" s="24">
        <f>Q43+R43</f>
        <v>100856</v>
      </c>
      <c r="R44" s="26"/>
      <c r="S44" s="24">
        <f>S43+T43</f>
        <v>4489</v>
      </c>
      <c r="T44" s="26"/>
      <c r="U44" s="24">
        <f>U43+V43</f>
        <v>4196</v>
      </c>
      <c r="V44" s="26"/>
      <c r="W44" s="24">
        <f>W43+X43</f>
        <v>27323</v>
      </c>
      <c r="X44" s="26"/>
      <c r="Y44" s="24">
        <f>Y43+Z43</f>
        <v>6788</v>
      </c>
      <c r="Z44" s="26"/>
      <c r="AA44" s="24">
        <f>AA43+AB43</f>
        <v>143652</v>
      </c>
      <c r="AB44" s="25"/>
      <c r="AC44" s="18">
        <f>Q44+S44+U44+W44+Y44</f>
        <v>143652</v>
      </c>
      <c r="AE44" s="5" t="s">
        <v>0</v>
      </c>
      <c r="AF44" s="27">
        <f>IFERROR(B44/Q44,"N.A.")</f>
        <v>4813.9706908860144</v>
      </c>
      <c r="AG44" s="28"/>
      <c r="AH44" s="27">
        <f>IFERROR(D44/S44,"N.A.")</f>
        <v>4567.2566273112052</v>
      </c>
      <c r="AI44" s="28"/>
      <c r="AJ44" s="27">
        <f>IFERROR(F44/U44,"N.A.")</f>
        <v>6139.3946615824598</v>
      </c>
      <c r="AK44" s="28"/>
      <c r="AL44" s="27">
        <f>IFERROR(H44/W44,"N.A.")</f>
        <v>2662.6929326940676</v>
      </c>
      <c r="AM44" s="28"/>
      <c r="AN44" s="27">
        <f>IFERROR(J44/Y44,"N.A.")</f>
        <v>0</v>
      </c>
      <c r="AO44" s="28"/>
      <c r="AP44" s="27">
        <f>IFERROR(L44/AA44,"N.A.")</f>
        <v>4208.3222092278556</v>
      </c>
      <c r="AQ44" s="28"/>
      <c r="AR44" s="16">
        <f>IFERROR(N44/AC44, "N.A.")</f>
        <v>4208.3222092278556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3799420</v>
      </c>
      <c r="C15" s="2"/>
      <c r="D15" s="2">
        <v>523400</v>
      </c>
      <c r="E15" s="2"/>
      <c r="F15" s="2"/>
      <c r="G15" s="2"/>
      <c r="H15" s="2">
        <v>5093927.9999999991</v>
      </c>
      <c r="I15" s="2"/>
      <c r="J15" s="2">
        <v>0</v>
      </c>
      <c r="K15" s="2"/>
      <c r="L15" s="1">
        <f>B15+D15+F15+H15+J15</f>
        <v>9416748</v>
      </c>
      <c r="M15" s="13">
        <f>C15+E15+G15+I15+K15</f>
        <v>0</v>
      </c>
      <c r="N15" s="14">
        <f>L15+M15</f>
        <v>9416748</v>
      </c>
      <c r="P15" s="3" t="s">
        <v>12</v>
      </c>
      <c r="Q15" s="2">
        <v>1425</v>
      </c>
      <c r="R15" s="2">
        <v>0</v>
      </c>
      <c r="S15" s="2">
        <v>196</v>
      </c>
      <c r="T15" s="2">
        <v>0</v>
      </c>
      <c r="U15" s="2">
        <v>0</v>
      </c>
      <c r="V15" s="2">
        <v>0</v>
      </c>
      <c r="W15" s="2">
        <v>2150</v>
      </c>
      <c r="X15" s="2">
        <v>0</v>
      </c>
      <c r="Y15" s="2">
        <v>748</v>
      </c>
      <c r="Z15" s="2">
        <v>0</v>
      </c>
      <c r="AA15" s="1">
        <f>Q15+S15+U15+W15+Y15</f>
        <v>4519</v>
      </c>
      <c r="AB15" s="13">
        <f>R15+T15+V15+X15+Z15</f>
        <v>0</v>
      </c>
      <c r="AC15" s="14">
        <f>AA15+AB15</f>
        <v>4519</v>
      </c>
      <c r="AE15" s="3" t="s">
        <v>12</v>
      </c>
      <c r="AF15" s="2">
        <f>IFERROR(B15/Q15, "N.A.")</f>
        <v>2666.2596491228069</v>
      </c>
      <c r="AG15" s="2" t="str">
        <f t="shared" ref="AG15:AR19" si="0">IFERROR(C15/R15, "N.A.")</f>
        <v>N.A.</v>
      </c>
      <c r="AH15" s="2">
        <f t="shared" si="0"/>
        <v>2670.408163265306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2369.2688372093021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2083.8123478645716</v>
      </c>
      <c r="AQ15" s="13" t="str">
        <f t="shared" si="0"/>
        <v>N.A.</v>
      </c>
      <c r="AR15" s="14">
        <f t="shared" si="0"/>
        <v>2083.8123478645716</v>
      </c>
    </row>
    <row r="16" spans="1:44" ht="15" customHeight="1" thickBot="1" x14ac:dyDescent="0.3">
      <c r="A16" s="3" t="s">
        <v>13</v>
      </c>
      <c r="B16" s="2">
        <v>950200</v>
      </c>
      <c r="C16" s="2"/>
      <c r="D16" s="2">
        <v>61920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1012120</v>
      </c>
      <c r="M16" s="13">
        <f t="shared" si="1"/>
        <v>0</v>
      </c>
      <c r="N16" s="14">
        <f t="shared" ref="N16:N18" si="2">L16+M16</f>
        <v>1012120</v>
      </c>
      <c r="P16" s="3" t="s">
        <v>13</v>
      </c>
      <c r="Q16" s="2">
        <v>858</v>
      </c>
      <c r="R16" s="2">
        <v>0</v>
      </c>
      <c r="S16" s="2">
        <v>120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978</v>
      </c>
      <c r="AB16" s="13">
        <f t="shared" si="3"/>
        <v>0</v>
      </c>
      <c r="AC16" s="14">
        <f t="shared" ref="AC16:AC18" si="4">AA16+AB16</f>
        <v>978</v>
      </c>
      <c r="AE16" s="3" t="s">
        <v>13</v>
      </c>
      <c r="AF16" s="2">
        <f t="shared" ref="AF16:AF19" si="5">IFERROR(B16/Q16, "N.A.")</f>
        <v>1107.4592074592074</v>
      </c>
      <c r="AG16" s="2" t="str">
        <f t="shared" si="0"/>
        <v>N.A.</v>
      </c>
      <c r="AH16" s="2">
        <f t="shared" si="0"/>
        <v>516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1034.8875255623723</v>
      </c>
      <c r="AQ16" s="13" t="str">
        <f t="shared" si="0"/>
        <v>N.A.</v>
      </c>
      <c r="AR16" s="14">
        <f t="shared" si="0"/>
        <v>1034.8875255623723</v>
      </c>
    </row>
    <row r="17" spans="1:44" ht="15" customHeight="1" thickBot="1" x14ac:dyDescent="0.3">
      <c r="A17" s="3" t="s">
        <v>14</v>
      </c>
      <c r="B17" s="2">
        <v>6789174</v>
      </c>
      <c r="C17" s="2">
        <v>5432000</v>
      </c>
      <c r="D17" s="2">
        <v>540000</v>
      </c>
      <c r="E17" s="2"/>
      <c r="F17" s="2"/>
      <c r="G17" s="2"/>
      <c r="H17" s="2"/>
      <c r="I17" s="2">
        <v>841120</v>
      </c>
      <c r="J17" s="2">
        <v>0</v>
      </c>
      <c r="K17" s="2"/>
      <c r="L17" s="1">
        <f t="shared" si="1"/>
        <v>7329174</v>
      </c>
      <c r="M17" s="13">
        <f t="shared" si="1"/>
        <v>6273120</v>
      </c>
      <c r="N17" s="14">
        <f t="shared" si="2"/>
        <v>13602294</v>
      </c>
      <c r="P17" s="3" t="s">
        <v>14</v>
      </c>
      <c r="Q17" s="2">
        <v>2013</v>
      </c>
      <c r="R17" s="2">
        <v>1376</v>
      </c>
      <c r="S17" s="2">
        <v>120</v>
      </c>
      <c r="T17" s="2">
        <v>0</v>
      </c>
      <c r="U17" s="2">
        <v>0</v>
      </c>
      <c r="V17" s="2">
        <v>0</v>
      </c>
      <c r="W17" s="2">
        <v>0</v>
      </c>
      <c r="X17" s="2">
        <v>410</v>
      </c>
      <c r="Y17" s="2">
        <v>76</v>
      </c>
      <c r="Z17" s="2">
        <v>0</v>
      </c>
      <c r="AA17" s="1">
        <f t="shared" si="3"/>
        <v>2209</v>
      </c>
      <c r="AB17" s="13">
        <f t="shared" si="3"/>
        <v>1786</v>
      </c>
      <c r="AC17" s="14">
        <f t="shared" si="4"/>
        <v>3995</v>
      </c>
      <c r="AE17" s="3" t="s">
        <v>14</v>
      </c>
      <c r="AF17" s="2">
        <f t="shared" si="5"/>
        <v>3372.6646795827123</v>
      </c>
      <c r="AG17" s="2">
        <f t="shared" si="0"/>
        <v>3947.6744186046512</v>
      </c>
      <c r="AH17" s="2">
        <f t="shared" si="0"/>
        <v>4500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2051.5121951219512</v>
      </c>
      <c r="AN17" s="2">
        <f t="shared" si="0"/>
        <v>0</v>
      </c>
      <c r="AO17" s="2" t="str">
        <f t="shared" si="0"/>
        <v>N.A.</v>
      </c>
      <c r="AP17" s="15">
        <f t="shared" si="0"/>
        <v>3317.8696242643732</v>
      </c>
      <c r="AQ17" s="13">
        <f t="shared" si="0"/>
        <v>3512.3852183650615</v>
      </c>
      <c r="AR17" s="14">
        <f t="shared" si="0"/>
        <v>3404.8295369211514</v>
      </c>
    </row>
    <row r="18" spans="1:44" ht="15" customHeight="1" thickBot="1" x14ac:dyDescent="0.3">
      <c r="A18" s="3" t="s">
        <v>15</v>
      </c>
      <c r="B18" s="2">
        <v>588192</v>
      </c>
      <c r="C18" s="2"/>
      <c r="D18" s="2"/>
      <c r="E18" s="2"/>
      <c r="F18" s="2"/>
      <c r="G18" s="2">
        <v>1139086</v>
      </c>
      <c r="H18" s="2">
        <v>249599.99999999991</v>
      </c>
      <c r="I18" s="2"/>
      <c r="J18" s="2">
        <v>0</v>
      </c>
      <c r="K18" s="2"/>
      <c r="L18" s="1">
        <f t="shared" si="1"/>
        <v>837791.99999999988</v>
      </c>
      <c r="M18" s="13">
        <f t="shared" si="1"/>
        <v>1139086</v>
      </c>
      <c r="N18" s="14">
        <f t="shared" si="2"/>
        <v>1976878</v>
      </c>
      <c r="P18" s="3" t="s">
        <v>15</v>
      </c>
      <c r="Q18" s="2">
        <v>378</v>
      </c>
      <c r="R18" s="2">
        <v>0</v>
      </c>
      <c r="S18" s="2">
        <v>0</v>
      </c>
      <c r="T18" s="2">
        <v>0</v>
      </c>
      <c r="U18" s="2">
        <v>0</v>
      </c>
      <c r="V18" s="2">
        <v>258</v>
      </c>
      <c r="W18" s="2">
        <v>3482</v>
      </c>
      <c r="X18" s="2">
        <v>0</v>
      </c>
      <c r="Y18" s="2">
        <v>2233</v>
      </c>
      <c r="Z18" s="2">
        <v>0</v>
      </c>
      <c r="AA18" s="1">
        <f t="shared" si="3"/>
        <v>6093</v>
      </c>
      <c r="AB18" s="13">
        <f t="shared" si="3"/>
        <v>258</v>
      </c>
      <c r="AC18" s="17">
        <f t="shared" si="4"/>
        <v>6351</v>
      </c>
      <c r="AE18" s="3" t="s">
        <v>15</v>
      </c>
      <c r="AF18" s="2">
        <f t="shared" si="5"/>
        <v>1556.063492063492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4415.062015503876</v>
      </c>
      <c r="AL18" s="2">
        <f t="shared" si="0"/>
        <v>71.682940838598483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137.50073855243721</v>
      </c>
      <c r="AQ18" s="13">
        <f t="shared" si="0"/>
        <v>4415.062015503876</v>
      </c>
      <c r="AR18" s="14">
        <f t="shared" si="0"/>
        <v>311.27035112580694</v>
      </c>
    </row>
    <row r="19" spans="1:44" ht="15" customHeight="1" thickBot="1" x14ac:dyDescent="0.3">
      <c r="A19" s="4" t="s">
        <v>16</v>
      </c>
      <c r="B19" s="2">
        <v>12126985.999999998</v>
      </c>
      <c r="C19" s="2">
        <v>5432000</v>
      </c>
      <c r="D19" s="2">
        <v>1125320</v>
      </c>
      <c r="E19" s="2"/>
      <c r="F19" s="2"/>
      <c r="G19" s="2">
        <v>1139086</v>
      </c>
      <c r="H19" s="2">
        <v>5343528</v>
      </c>
      <c r="I19" s="2">
        <v>841120</v>
      </c>
      <c r="J19" s="2">
        <v>0</v>
      </c>
      <c r="K19" s="2"/>
      <c r="L19" s="1">
        <f t="shared" ref="L19" si="6">B19+D19+F19+H19+J19</f>
        <v>18595834</v>
      </c>
      <c r="M19" s="13">
        <f t="shared" ref="M19" si="7">C19+E19+G19+I19+K19</f>
        <v>7412206</v>
      </c>
      <c r="N19" s="17">
        <f t="shared" ref="N19" si="8">L19+M19</f>
        <v>26008040</v>
      </c>
      <c r="P19" s="4" t="s">
        <v>16</v>
      </c>
      <c r="Q19" s="2">
        <v>4674</v>
      </c>
      <c r="R19" s="2">
        <v>1376</v>
      </c>
      <c r="S19" s="2">
        <v>436</v>
      </c>
      <c r="T19" s="2">
        <v>0</v>
      </c>
      <c r="U19" s="2">
        <v>0</v>
      </c>
      <c r="V19" s="2">
        <v>258</v>
      </c>
      <c r="W19" s="2">
        <v>5632</v>
      </c>
      <c r="X19" s="2">
        <v>410</v>
      </c>
      <c r="Y19" s="2">
        <v>3057</v>
      </c>
      <c r="Z19" s="2">
        <v>0</v>
      </c>
      <c r="AA19" s="1">
        <f t="shared" ref="AA19" si="9">Q19+S19+U19+W19+Y19</f>
        <v>13799</v>
      </c>
      <c r="AB19" s="13">
        <f t="shared" ref="AB19" si="10">R19+T19+V19+X19+Z19</f>
        <v>2044</v>
      </c>
      <c r="AC19" s="14">
        <f t="shared" ref="AC19" si="11">AA19+AB19</f>
        <v>15843</v>
      </c>
      <c r="AE19" s="4" t="s">
        <v>16</v>
      </c>
      <c r="AF19" s="2">
        <f t="shared" si="5"/>
        <v>2594.5626872058192</v>
      </c>
      <c r="AG19" s="2">
        <f t="shared" si="0"/>
        <v>3947.6744186046512</v>
      </c>
      <c r="AH19" s="2">
        <f t="shared" si="0"/>
        <v>2581.0091743119265</v>
      </c>
      <c r="AI19" s="2" t="str">
        <f t="shared" si="0"/>
        <v>N.A.</v>
      </c>
      <c r="AJ19" s="2" t="str">
        <f t="shared" si="0"/>
        <v>N.A.</v>
      </c>
      <c r="AK19" s="2">
        <f t="shared" si="0"/>
        <v>4415.062015503876</v>
      </c>
      <c r="AL19" s="2">
        <f t="shared" si="0"/>
        <v>948.7798295454545</v>
      </c>
      <c r="AM19" s="2">
        <f t="shared" si="0"/>
        <v>2051.5121951219512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1347.6218566562795</v>
      </c>
      <c r="AQ19" s="13">
        <f t="shared" ref="AQ19" si="13">IFERROR(M19/AB19, "N.A.")</f>
        <v>3626.3238747553814</v>
      </c>
      <c r="AR19" s="14">
        <f t="shared" ref="AR19" si="14">IFERROR(N19/AC19, "N.A.")</f>
        <v>1641.6108060342108</v>
      </c>
    </row>
    <row r="20" spans="1:44" ht="15" customHeight="1" thickBot="1" x14ac:dyDescent="0.3">
      <c r="A20" s="5" t="s">
        <v>0</v>
      </c>
      <c r="B20" s="24">
        <f>B19+C19</f>
        <v>17558986</v>
      </c>
      <c r="C20" s="26"/>
      <c r="D20" s="24">
        <f>D19+E19</f>
        <v>1125320</v>
      </c>
      <c r="E20" s="26"/>
      <c r="F20" s="24">
        <f>F19+G19</f>
        <v>1139086</v>
      </c>
      <c r="G20" s="26"/>
      <c r="H20" s="24">
        <f>H19+I19</f>
        <v>6184648</v>
      </c>
      <c r="I20" s="26"/>
      <c r="J20" s="24">
        <f>J19+K19</f>
        <v>0</v>
      </c>
      <c r="K20" s="26"/>
      <c r="L20" s="24">
        <f>L19+M19</f>
        <v>26008040</v>
      </c>
      <c r="M20" s="25"/>
      <c r="N20" s="18">
        <f>B20+D20+F20+H20+J20</f>
        <v>26008040</v>
      </c>
      <c r="P20" s="5" t="s">
        <v>0</v>
      </c>
      <c r="Q20" s="24">
        <f>Q19+R19</f>
        <v>6050</v>
      </c>
      <c r="R20" s="26"/>
      <c r="S20" s="24">
        <f>S19+T19</f>
        <v>436</v>
      </c>
      <c r="T20" s="26"/>
      <c r="U20" s="24">
        <f>U19+V19</f>
        <v>258</v>
      </c>
      <c r="V20" s="26"/>
      <c r="W20" s="24">
        <f>W19+X19</f>
        <v>6042</v>
      </c>
      <c r="X20" s="26"/>
      <c r="Y20" s="24">
        <f>Y19+Z19</f>
        <v>3057</v>
      </c>
      <c r="Z20" s="26"/>
      <c r="AA20" s="24">
        <f>AA19+AB19</f>
        <v>15843</v>
      </c>
      <c r="AB20" s="26"/>
      <c r="AC20" s="19">
        <f>Q20+S20+U20+W20+Y20</f>
        <v>15843</v>
      </c>
      <c r="AE20" s="5" t="s">
        <v>0</v>
      </c>
      <c r="AF20" s="27">
        <f>IFERROR(B20/Q20,"N.A.")</f>
        <v>2902.3117355371901</v>
      </c>
      <c r="AG20" s="28"/>
      <c r="AH20" s="27">
        <f>IFERROR(D20/S20,"N.A.")</f>
        <v>2581.0091743119265</v>
      </c>
      <c r="AI20" s="28"/>
      <c r="AJ20" s="27">
        <f>IFERROR(F20/U20,"N.A.")</f>
        <v>4415.062015503876</v>
      </c>
      <c r="AK20" s="28"/>
      <c r="AL20" s="27">
        <f>IFERROR(H20/W20,"N.A.")</f>
        <v>1023.6094008606422</v>
      </c>
      <c r="AM20" s="28"/>
      <c r="AN20" s="27">
        <f>IFERROR(J20/Y20,"N.A.")</f>
        <v>0</v>
      </c>
      <c r="AO20" s="28"/>
      <c r="AP20" s="27">
        <f>IFERROR(L20/AA20,"N.A.")</f>
        <v>1641.6108060342108</v>
      </c>
      <c r="AQ20" s="28"/>
      <c r="AR20" s="16">
        <f>IFERROR(N20/AC20, "N.A.")</f>
        <v>1641.6108060342108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3603770</v>
      </c>
      <c r="C27" s="2"/>
      <c r="D27" s="2">
        <v>523400</v>
      </c>
      <c r="E27" s="2"/>
      <c r="F27" s="2"/>
      <c r="G27" s="2"/>
      <c r="H27" s="2">
        <v>3441714</v>
      </c>
      <c r="I27" s="2"/>
      <c r="J27" s="2">
        <v>0</v>
      </c>
      <c r="K27" s="2"/>
      <c r="L27" s="1">
        <f>B27+D27+F27+H27+J27</f>
        <v>7568884</v>
      </c>
      <c r="M27" s="13">
        <f>C27+E27+G27+I27+K27</f>
        <v>0</v>
      </c>
      <c r="N27" s="14">
        <f>L27+M27</f>
        <v>7568884</v>
      </c>
      <c r="P27" s="3" t="s">
        <v>12</v>
      </c>
      <c r="Q27" s="2">
        <v>1243</v>
      </c>
      <c r="R27" s="2">
        <v>0</v>
      </c>
      <c r="S27" s="2">
        <v>196</v>
      </c>
      <c r="T27" s="2">
        <v>0</v>
      </c>
      <c r="U27" s="2">
        <v>0</v>
      </c>
      <c r="V27" s="2">
        <v>0</v>
      </c>
      <c r="W27" s="2">
        <v>1323</v>
      </c>
      <c r="X27" s="2">
        <v>0</v>
      </c>
      <c r="Y27" s="2">
        <v>283</v>
      </c>
      <c r="Z27" s="2">
        <v>0</v>
      </c>
      <c r="AA27" s="1">
        <f>Q27+S27+U27+W27+Y27</f>
        <v>3045</v>
      </c>
      <c r="AB27" s="13">
        <f>R27+T27+V27+X27+Z27</f>
        <v>0</v>
      </c>
      <c r="AC27" s="14">
        <f>AA27+AB27</f>
        <v>3045</v>
      </c>
      <c r="AE27" s="3" t="s">
        <v>12</v>
      </c>
      <c r="AF27" s="2">
        <f>IFERROR(B27/Q27, "N.A.")</f>
        <v>2899.2518101367659</v>
      </c>
      <c r="AG27" s="2" t="str">
        <f t="shared" ref="AG27:AR31" si="15">IFERROR(C27/R27, "N.A.")</f>
        <v>N.A.</v>
      </c>
      <c r="AH27" s="2">
        <f t="shared" si="15"/>
        <v>2670.408163265306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2601.4467120181407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2485.6761904761906</v>
      </c>
      <c r="AQ27" s="13" t="str">
        <f t="shared" si="15"/>
        <v>N.A.</v>
      </c>
      <c r="AR27" s="14">
        <f t="shared" si="15"/>
        <v>2485.6761904761906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5407600</v>
      </c>
      <c r="C29" s="2">
        <v>3958400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5407600</v>
      </c>
      <c r="M29" s="13">
        <f t="shared" si="16"/>
        <v>3958400</v>
      </c>
      <c r="N29" s="14">
        <f t="shared" si="17"/>
        <v>9366000</v>
      </c>
      <c r="P29" s="3" t="s">
        <v>14</v>
      </c>
      <c r="Q29" s="2">
        <v>1414</v>
      </c>
      <c r="R29" s="2">
        <v>864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1414</v>
      </c>
      <c r="AB29" s="13">
        <f t="shared" si="18"/>
        <v>864</v>
      </c>
      <c r="AC29" s="14">
        <f t="shared" si="19"/>
        <v>2278</v>
      </c>
      <c r="AE29" s="3" t="s">
        <v>14</v>
      </c>
      <c r="AF29" s="2">
        <f t="shared" si="20"/>
        <v>3824.3281471004243</v>
      </c>
      <c r="AG29" s="2">
        <f t="shared" si="15"/>
        <v>4581.4814814814818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3824.3281471004243</v>
      </c>
      <c r="AQ29" s="13">
        <f t="shared" si="15"/>
        <v>4581.4814814814818</v>
      </c>
      <c r="AR29" s="14">
        <f t="shared" si="15"/>
        <v>4111.5013169446884</v>
      </c>
    </row>
    <row r="30" spans="1:44" ht="15" customHeight="1" thickBot="1" x14ac:dyDescent="0.3">
      <c r="A30" s="3" t="s">
        <v>15</v>
      </c>
      <c r="B30" s="2">
        <v>588192</v>
      </c>
      <c r="C30" s="2"/>
      <c r="D30" s="2"/>
      <c r="E30" s="2"/>
      <c r="F30" s="2"/>
      <c r="G30" s="2">
        <v>1139086</v>
      </c>
      <c r="H30" s="2">
        <v>249599.99999999991</v>
      </c>
      <c r="I30" s="2"/>
      <c r="J30" s="2">
        <v>0</v>
      </c>
      <c r="K30" s="2"/>
      <c r="L30" s="1">
        <f t="shared" si="16"/>
        <v>837791.99999999988</v>
      </c>
      <c r="M30" s="13">
        <f t="shared" si="16"/>
        <v>1139086</v>
      </c>
      <c r="N30" s="14">
        <f t="shared" si="17"/>
        <v>1976878</v>
      </c>
      <c r="P30" s="3" t="s">
        <v>15</v>
      </c>
      <c r="Q30" s="2">
        <v>378</v>
      </c>
      <c r="R30" s="2">
        <v>0</v>
      </c>
      <c r="S30" s="2">
        <v>0</v>
      </c>
      <c r="T30" s="2">
        <v>0</v>
      </c>
      <c r="U30" s="2">
        <v>0</v>
      </c>
      <c r="V30" s="2">
        <v>258</v>
      </c>
      <c r="W30" s="2">
        <v>3482</v>
      </c>
      <c r="X30" s="2">
        <v>0</v>
      </c>
      <c r="Y30" s="2">
        <v>2157</v>
      </c>
      <c r="Z30" s="2">
        <v>0</v>
      </c>
      <c r="AA30" s="1">
        <f t="shared" si="18"/>
        <v>6017</v>
      </c>
      <c r="AB30" s="13">
        <f t="shared" si="18"/>
        <v>258</v>
      </c>
      <c r="AC30" s="17">
        <f t="shared" si="19"/>
        <v>6275</v>
      </c>
      <c r="AE30" s="3" t="s">
        <v>15</v>
      </c>
      <c r="AF30" s="2">
        <f t="shared" si="20"/>
        <v>1556.063492063492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4415.062015503876</v>
      </c>
      <c r="AL30" s="2">
        <f t="shared" si="15"/>
        <v>71.682940838598483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139.23749376765829</v>
      </c>
      <c r="AQ30" s="13">
        <f t="shared" si="15"/>
        <v>4415.062015503876</v>
      </c>
      <c r="AR30" s="14">
        <f t="shared" si="15"/>
        <v>315.04031872509961</v>
      </c>
    </row>
    <row r="31" spans="1:44" ht="15" customHeight="1" thickBot="1" x14ac:dyDescent="0.3">
      <c r="A31" s="4" t="s">
        <v>16</v>
      </c>
      <c r="B31" s="2">
        <v>9599562</v>
      </c>
      <c r="C31" s="2">
        <v>3958400</v>
      </c>
      <c r="D31" s="2">
        <v>523400</v>
      </c>
      <c r="E31" s="2"/>
      <c r="F31" s="2"/>
      <c r="G31" s="2">
        <v>1139086</v>
      </c>
      <c r="H31" s="2">
        <v>3691314</v>
      </c>
      <c r="I31" s="2"/>
      <c r="J31" s="2">
        <v>0</v>
      </c>
      <c r="K31" s="2"/>
      <c r="L31" s="1">
        <f t="shared" ref="L31" si="21">B31+D31+F31+H31+J31</f>
        <v>13814276</v>
      </c>
      <c r="M31" s="13">
        <f t="shared" ref="M31" si="22">C31+E31+G31+I31+K31</f>
        <v>5097486</v>
      </c>
      <c r="N31" s="17">
        <f t="shared" ref="N31" si="23">L31+M31</f>
        <v>18911762</v>
      </c>
      <c r="P31" s="4" t="s">
        <v>16</v>
      </c>
      <c r="Q31" s="2">
        <v>3035</v>
      </c>
      <c r="R31" s="2">
        <v>864</v>
      </c>
      <c r="S31" s="2">
        <v>196</v>
      </c>
      <c r="T31" s="2">
        <v>0</v>
      </c>
      <c r="U31" s="2">
        <v>0</v>
      </c>
      <c r="V31" s="2">
        <v>258</v>
      </c>
      <c r="W31" s="2">
        <v>4805</v>
      </c>
      <c r="X31" s="2">
        <v>0</v>
      </c>
      <c r="Y31" s="2">
        <v>2440</v>
      </c>
      <c r="Z31" s="2">
        <v>0</v>
      </c>
      <c r="AA31" s="1">
        <f t="shared" ref="AA31" si="24">Q31+S31+U31+W31+Y31</f>
        <v>10476</v>
      </c>
      <c r="AB31" s="13">
        <f t="shared" ref="AB31" si="25">R31+T31+V31+X31+Z31</f>
        <v>1122</v>
      </c>
      <c r="AC31" s="14">
        <f t="shared" ref="AC31" si="26">AA31+AB31</f>
        <v>11598</v>
      </c>
      <c r="AE31" s="4" t="s">
        <v>16</v>
      </c>
      <c r="AF31" s="2">
        <f t="shared" si="20"/>
        <v>3162.9528830313016</v>
      </c>
      <c r="AG31" s="2">
        <f t="shared" si="15"/>
        <v>4581.4814814814818</v>
      </c>
      <c r="AH31" s="2">
        <f t="shared" si="15"/>
        <v>2670.408163265306</v>
      </c>
      <c r="AI31" s="2" t="str">
        <f t="shared" si="15"/>
        <v>N.A.</v>
      </c>
      <c r="AJ31" s="2" t="str">
        <f t="shared" si="15"/>
        <v>N.A.</v>
      </c>
      <c r="AK31" s="2">
        <f t="shared" si="15"/>
        <v>4415.062015503876</v>
      </c>
      <c r="AL31" s="2">
        <f t="shared" si="15"/>
        <v>768.22351716961498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1318.6594119893089</v>
      </c>
      <c r="AQ31" s="13">
        <f t="shared" ref="AQ31" si="28">IFERROR(M31/AB31, "N.A.")</f>
        <v>4543.2139037433153</v>
      </c>
      <c r="AR31" s="14">
        <f t="shared" ref="AR31" si="29">IFERROR(N31/AC31, "N.A.")</f>
        <v>1630.6054492153819</v>
      </c>
    </row>
    <row r="32" spans="1:44" ht="15" customHeight="1" thickBot="1" x14ac:dyDescent="0.3">
      <c r="A32" s="5" t="s">
        <v>0</v>
      </c>
      <c r="B32" s="24">
        <f>B31+C31</f>
        <v>13557962</v>
      </c>
      <c r="C32" s="26"/>
      <c r="D32" s="24">
        <f>D31+E31</f>
        <v>523400</v>
      </c>
      <c r="E32" s="26"/>
      <c r="F32" s="24">
        <f>F31+G31</f>
        <v>1139086</v>
      </c>
      <c r="G32" s="26"/>
      <c r="H32" s="24">
        <f>H31+I31</f>
        <v>3691314</v>
      </c>
      <c r="I32" s="26"/>
      <c r="J32" s="24">
        <f>J31+K31</f>
        <v>0</v>
      </c>
      <c r="K32" s="26"/>
      <c r="L32" s="24">
        <f>L31+M31</f>
        <v>18911762</v>
      </c>
      <c r="M32" s="25"/>
      <c r="N32" s="18">
        <f>B32+D32+F32+H32+J32</f>
        <v>18911762</v>
      </c>
      <c r="P32" s="5" t="s">
        <v>0</v>
      </c>
      <c r="Q32" s="24">
        <f>Q31+R31</f>
        <v>3899</v>
      </c>
      <c r="R32" s="26"/>
      <c r="S32" s="24">
        <f>S31+T31</f>
        <v>196</v>
      </c>
      <c r="T32" s="26"/>
      <c r="U32" s="24">
        <f>U31+V31</f>
        <v>258</v>
      </c>
      <c r="V32" s="26"/>
      <c r="W32" s="24">
        <f>W31+X31</f>
        <v>4805</v>
      </c>
      <c r="X32" s="26"/>
      <c r="Y32" s="24">
        <f>Y31+Z31</f>
        <v>2440</v>
      </c>
      <c r="Z32" s="26"/>
      <c r="AA32" s="24">
        <f>AA31+AB31</f>
        <v>11598</v>
      </c>
      <c r="AB32" s="26"/>
      <c r="AC32" s="19">
        <f>Q32+S32+U32+W32+Y32</f>
        <v>11598</v>
      </c>
      <c r="AE32" s="5" t="s">
        <v>0</v>
      </c>
      <c r="AF32" s="27">
        <f>IFERROR(B32/Q32,"N.A.")</f>
        <v>3477.2921261862016</v>
      </c>
      <c r="AG32" s="28"/>
      <c r="AH32" s="27">
        <f>IFERROR(D32/S32,"N.A.")</f>
        <v>2670.408163265306</v>
      </c>
      <c r="AI32" s="28"/>
      <c r="AJ32" s="27">
        <f>IFERROR(F32/U32,"N.A.")</f>
        <v>4415.062015503876</v>
      </c>
      <c r="AK32" s="28"/>
      <c r="AL32" s="27">
        <f>IFERROR(H32/W32,"N.A.")</f>
        <v>768.22351716961498</v>
      </c>
      <c r="AM32" s="28"/>
      <c r="AN32" s="27">
        <f>IFERROR(J32/Y32,"N.A.")</f>
        <v>0</v>
      </c>
      <c r="AO32" s="28"/>
      <c r="AP32" s="27">
        <f>IFERROR(L32/AA32,"N.A.")</f>
        <v>1630.6054492153819</v>
      </c>
      <c r="AQ32" s="28"/>
      <c r="AR32" s="16">
        <f>IFERROR(N32/AC32, "N.A.")</f>
        <v>1630.6054492153819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195650</v>
      </c>
      <c r="C39" s="2"/>
      <c r="D39" s="2"/>
      <c r="E39" s="2"/>
      <c r="F39" s="2"/>
      <c r="G39" s="2"/>
      <c r="H39" s="2">
        <v>1652214</v>
      </c>
      <c r="I39" s="2"/>
      <c r="J39" s="2">
        <v>0</v>
      </c>
      <c r="K39" s="2"/>
      <c r="L39" s="1">
        <f>B39+D39+F39+H39+J39</f>
        <v>1847864</v>
      </c>
      <c r="M39" s="13">
        <f>C39+E39+G39+I39+K39</f>
        <v>0</v>
      </c>
      <c r="N39" s="14">
        <f>L39+M39</f>
        <v>1847864</v>
      </c>
      <c r="P39" s="3" t="s">
        <v>12</v>
      </c>
      <c r="Q39" s="2">
        <v>182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827</v>
      </c>
      <c r="X39" s="2">
        <v>0</v>
      </c>
      <c r="Y39" s="2">
        <v>465</v>
      </c>
      <c r="Z39" s="2">
        <v>0</v>
      </c>
      <c r="AA39" s="1">
        <f>Q39+S39+U39+W39+Y39</f>
        <v>1474</v>
      </c>
      <c r="AB39" s="13">
        <f>R39+T39+V39+X39+Z39</f>
        <v>0</v>
      </c>
      <c r="AC39" s="14">
        <f>AA39+AB39</f>
        <v>1474</v>
      </c>
      <c r="AE39" s="3" t="s">
        <v>12</v>
      </c>
      <c r="AF39" s="2">
        <f>IFERROR(B39/Q39, "N.A.")</f>
        <v>1075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1997.8403869407498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1253.6390773405699</v>
      </c>
      <c r="AQ39" s="13" t="str">
        <f t="shared" si="30"/>
        <v>N.A.</v>
      </c>
      <c r="AR39" s="14">
        <f t="shared" si="30"/>
        <v>1253.6390773405699</v>
      </c>
    </row>
    <row r="40" spans="1:44" ht="15" customHeight="1" thickBot="1" x14ac:dyDescent="0.3">
      <c r="A40" s="3" t="s">
        <v>13</v>
      </c>
      <c r="B40" s="2">
        <v>950200</v>
      </c>
      <c r="C40" s="2"/>
      <c r="D40" s="2">
        <v>61920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1012120</v>
      </c>
      <c r="M40" s="13">
        <f t="shared" si="31"/>
        <v>0</v>
      </c>
      <c r="N40" s="14">
        <f t="shared" ref="N40:N42" si="32">L40+M40</f>
        <v>1012120</v>
      </c>
      <c r="P40" s="3" t="s">
        <v>13</v>
      </c>
      <c r="Q40" s="2">
        <v>858</v>
      </c>
      <c r="R40" s="2">
        <v>0</v>
      </c>
      <c r="S40" s="2">
        <v>120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978</v>
      </c>
      <c r="AB40" s="13">
        <f t="shared" si="33"/>
        <v>0</v>
      </c>
      <c r="AC40" s="14">
        <f t="shared" ref="AC40:AC42" si="34">AA40+AB40</f>
        <v>978</v>
      </c>
      <c r="AE40" s="3" t="s">
        <v>13</v>
      </c>
      <c r="AF40" s="2">
        <f t="shared" ref="AF40:AF43" si="35">IFERROR(B40/Q40, "N.A.")</f>
        <v>1107.4592074592074</v>
      </c>
      <c r="AG40" s="2" t="str">
        <f t="shared" si="30"/>
        <v>N.A.</v>
      </c>
      <c r="AH40" s="2">
        <f t="shared" si="30"/>
        <v>516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1034.8875255623723</v>
      </c>
      <c r="AQ40" s="13" t="str">
        <f t="shared" si="30"/>
        <v>N.A.</v>
      </c>
      <c r="AR40" s="14">
        <f t="shared" si="30"/>
        <v>1034.8875255623723</v>
      </c>
    </row>
    <row r="41" spans="1:44" ht="15" customHeight="1" thickBot="1" x14ac:dyDescent="0.3">
      <c r="A41" s="3" t="s">
        <v>14</v>
      </c>
      <c r="B41" s="2">
        <v>1381573.9999999998</v>
      </c>
      <c r="C41" s="2">
        <v>1473600</v>
      </c>
      <c r="D41" s="2">
        <v>540000</v>
      </c>
      <c r="E41" s="2"/>
      <c r="F41" s="2"/>
      <c r="G41" s="2"/>
      <c r="H41" s="2"/>
      <c r="I41" s="2">
        <v>841120</v>
      </c>
      <c r="J41" s="2">
        <v>0</v>
      </c>
      <c r="K41" s="2"/>
      <c r="L41" s="1">
        <f t="shared" si="31"/>
        <v>1921573.9999999998</v>
      </c>
      <c r="M41" s="13">
        <f t="shared" si="31"/>
        <v>2314720</v>
      </c>
      <c r="N41" s="14">
        <f t="shared" si="32"/>
        <v>4236294</v>
      </c>
      <c r="P41" s="3" t="s">
        <v>14</v>
      </c>
      <c r="Q41" s="2">
        <v>599</v>
      </c>
      <c r="R41" s="2">
        <v>512</v>
      </c>
      <c r="S41" s="2">
        <v>120</v>
      </c>
      <c r="T41" s="2">
        <v>0</v>
      </c>
      <c r="U41" s="2">
        <v>0</v>
      </c>
      <c r="V41" s="2">
        <v>0</v>
      </c>
      <c r="W41" s="2">
        <v>0</v>
      </c>
      <c r="X41" s="2">
        <v>410</v>
      </c>
      <c r="Y41" s="2">
        <v>76</v>
      </c>
      <c r="Z41" s="2">
        <v>0</v>
      </c>
      <c r="AA41" s="1">
        <f t="shared" si="33"/>
        <v>795</v>
      </c>
      <c r="AB41" s="13">
        <f t="shared" si="33"/>
        <v>922</v>
      </c>
      <c r="AC41" s="14">
        <f t="shared" si="34"/>
        <v>1717</v>
      </c>
      <c r="AE41" s="3" t="s">
        <v>14</v>
      </c>
      <c r="AF41" s="2">
        <f t="shared" si="35"/>
        <v>2306.4674457429046</v>
      </c>
      <c r="AG41" s="2">
        <f t="shared" si="30"/>
        <v>2878.125</v>
      </c>
      <c r="AH41" s="2">
        <f t="shared" si="30"/>
        <v>4500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2051.5121951219512</v>
      </c>
      <c r="AN41" s="2">
        <f t="shared" si="30"/>
        <v>0</v>
      </c>
      <c r="AO41" s="2" t="str">
        <f t="shared" si="30"/>
        <v>N.A.</v>
      </c>
      <c r="AP41" s="15">
        <f t="shared" si="30"/>
        <v>2417.0742138364776</v>
      </c>
      <c r="AQ41" s="13">
        <f t="shared" si="30"/>
        <v>2510.5422993492407</v>
      </c>
      <c r="AR41" s="14">
        <f t="shared" si="30"/>
        <v>2467.2649970879443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76</v>
      </c>
      <c r="Z42" s="2">
        <v>0</v>
      </c>
      <c r="AA42" s="1">
        <f t="shared" si="33"/>
        <v>76</v>
      </c>
      <c r="AB42" s="13">
        <f t="shared" si="33"/>
        <v>0</v>
      </c>
      <c r="AC42" s="14">
        <f t="shared" si="34"/>
        <v>76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2527424</v>
      </c>
      <c r="C43" s="2">
        <v>1473600</v>
      </c>
      <c r="D43" s="2">
        <v>601920</v>
      </c>
      <c r="E43" s="2"/>
      <c r="F43" s="2"/>
      <c r="G43" s="2"/>
      <c r="H43" s="2">
        <v>1652214</v>
      </c>
      <c r="I43" s="2">
        <v>841120</v>
      </c>
      <c r="J43" s="2">
        <v>0</v>
      </c>
      <c r="K43" s="2"/>
      <c r="L43" s="1">
        <f t="shared" ref="L43" si="36">B43+D43+F43+H43+J43</f>
        <v>4781558</v>
      </c>
      <c r="M43" s="13">
        <f t="shared" ref="M43" si="37">C43+E43+G43+I43+K43</f>
        <v>2314720</v>
      </c>
      <c r="N43" s="17">
        <f t="shared" ref="N43" si="38">L43+M43</f>
        <v>7096278</v>
      </c>
      <c r="P43" s="4" t="s">
        <v>16</v>
      </c>
      <c r="Q43" s="2">
        <v>1639</v>
      </c>
      <c r="R43" s="2">
        <v>512</v>
      </c>
      <c r="S43" s="2">
        <v>240</v>
      </c>
      <c r="T43" s="2">
        <v>0</v>
      </c>
      <c r="U43" s="2">
        <v>0</v>
      </c>
      <c r="V43" s="2">
        <v>0</v>
      </c>
      <c r="W43" s="2">
        <v>827</v>
      </c>
      <c r="X43" s="2">
        <v>410</v>
      </c>
      <c r="Y43" s="2">
        <v>617</v>
      </c>
      <c r="Z43" s="2">
        <v>0</v>
      </c>
      <c r="AA43" s="1">
        <f t="shared" ref="AA43" si="39">Q43+S43+U43+W43+Y43</f>
        <v>3323</v>
      </c>
      <c r="AB43" s="13">
        <f t="shared" ref="AB43" si="40">R43+T43+V43+X43+Z43</f>
        <v>922</v>
      </c>
      <c r="AC43" s="17">
        <f t="shared" ref="AC43" si="41">AA43+AB43</f>
        <v>4245</v>
      </c>
      <c r="AE43" s="4" t="s">
        <v>16</v>
      </c>
      <c r="AF43" s="2">
        <f t="shared" si="35"/>
        <v>1542.052471018914</v>
      </c>
      <c r="AG43" s="2">
        <f t="shared" si="30"/>
        <v>2878.125</v>
      </c>
      <c r="AH43" s="2">
        <f t="shared" si="30"/>
        <v>2508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1997.8403869407498</v>
      </c>
      <c r="AM43" s="2">
        <f t="shared" si="30"/>
        <v>2051.5121951219512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1438.9280770388204</v>
      </c>
      <c r="AQ43" s="13">
        <f t="shared" ref="AQ43" si="43">IFERROR(M43/AB43, "N.A.")</f>
        <v>2510.5422993492407</v>
      </c>
      <c r="AR43" s="14">
        <f t="shared" ref="AR43" si="44">IFERROR(N43/AC43, "N.A.")</f>
        <v>1671.6791519434628</v>
      </c>
    </row>
    <row r="44" spans="1:44" ht="15" customHeight="1" thickBot="1" x14ac:dyDescent="0.3">
      <c r="A44" s="5" t="s">
        <v>0</v>
      </c>
      <c r="B44" s="24">
        <f>B43+C43</f>
        <v>4001024</v>
      </c>
      <c r="C44" s="26"/>
      <c r="D44" s="24">
        <f>D43+E43</f>
        <v>601920</v>
      </c>
      <c r="E44" s="26"/>
      <c r="F44" s="24">
        <f>F43+G43</f>
        <v>0</v>
      </c>
      <c r="G44" s="26"/>
      <c r="H44" s="24">
        <f>H43+I43</f>
        <v>2493334</v>
      </c>
      <c r="I44" s="26"/>
      <c r="J44" s="24">
        <f>J43+K43</f>
        <v>0</v>
      </c>
      <c r="K44" s="26"/>
      <c r="L44" s="24">
        <f>L43+M43</f>
        <v>7096278</v>
      </c>
      <c r="M44" s="25"/>
      <c r="N44" s="18">
        <f>B44+D44+F44+H44+J44</f>
        <v>7096278</v>
      </c>
      <c r="P44" s="5" t="s">
        <v>0</v>
      </c>
      <c r="Q44" s="24">
        <f>Q43+R43</f>
        <v>2151</v>
      </c>
      <c r="R44" s="26"/>
      <c r="S44" s="24">
        <f>S43+T43</f>
        <v>240</v>
      </c>
      <c r="T44" s="26"/>
      <c r="U44" s="24">
        <f>U43+V43</f>
        <v>0</v>
      </c>
      <c r="V44" s="26"/>
      <c r="W44" s="24">
        <f>W43+X43</f>
        <v>1237</v>
      </c>
      <c r="X44" s="26"/>
      <c r="Y44" s="24">
        <f>Y43+Z43</f>
        <v>617</v>
      </c>
      <c r="Z44" s="26"/>
      <c r="AA44" s="24">
        <f>AA43+AB43</f>
        <v>4245</v>
      </c>
      <c r="AB44" s="25"/>
      <c r="AC44" s="18">
        <f>Q44+S44+U44+W44+Y44</f>
        <v>4245</v>
      </c>
      <c r="AE44" s="5" t="s">
        <v>0</v>
      </c>
      <c r="AF44" s="27">
        <f>IFERROR(B44/Q44,"N.A.")</f>
        <v>1860.0762436076243</v>
      </c>
      <c r="AG44" s="28"/>
      <c r="AH44" s="27">
        <f>IFERROR(D44/S44,"N.A.")</f>
        <v>2508</v>
      </c>
      <c r="AI44" s="28"/>
      <c r="AJ44" s="27" t="str">
        <f>IFERROR(F44/U44,"N.A.")</f>
        <v>N.A.</v>
      </c>
      <c r="AK44" s="28"/>
      <c r="AL44" s="27">
        <f>IFERROR(H44/W44,"N.A.")</f>
        <v>2015.6297493936945</v>
      </c>
      <c r="AM44" s="28"/>
      <c r="AN44" s="27">
        <f>IFERROR(J44/Y44,"N.A.")</f>
        <v>0</v>
      </c>
      <c r="AO44" s="28"/>
      <c r="AP44" s="27">
        <f>IFERROR(L44/AA44,"N.A.")</f>
        <v>1671.6791519434628</v>
      </c>
      <c r="AQ44" s="28"/>
      <c r="AR44" s="16">
        <f>IFERROR(N44/AC44, "N.A.")</f>
        <v>1671.6791519434628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4413940</v>
      </c>
      <c r="C15" s="2"/>
      <c r="D15" s="2">
        <v>1443300</v>
      </c>
      <c r="E15" s="2"/>
      <c r="F15" s="2">
        <v>8470355</v>
      </c>
      <c r="G15" s="2"/>
      <c r="H15" s="2">
        <v>12862388.000000002</v>
      </c>
      <c r="I15" s="2"/>
      <c r="J15" s="2">
        <v>0</v>
      </c>
      <c r="K15" s="2"/>
      <c r="L15" s="1">
        <f>B15+D15+F15+H15+J15</f>
        <v>27189983</v>
      </c>
      <c r="M15" s="13">
        <f>C15+E15+G15+I15+K15</f>
        <v>0</v>
      </c>
      <c r="N15" s="14">
        <f>L15+M15</f>
        <v>27189983</v>
      </c>
      <c r="P15" s="3" t="s">
        <v>12</v>
      </c>
      <c r="Q15" s="2">
        <v>1434</v>
      </c>
      <c r="R15" s="2">
        <v>0</v>
      </c>
      <c r="S15" s="2">
        <v>950</v>
      </c>
      <c r="T15" s="2">
        <v>0</v>
      </c>
      <c r="U15" s="2">
        <v>893</v>
      </c>
      <c r="V15" s="2">
        <v>0</v>
      </c>
      <c r="W15" s="2">
        <v>3727</v>
      </c>
      <c r="X15" s="2">
        <v>0</v>
      </c>
      <c r="Y15" s="2">
        <v>928</v>
      </c>
      <c r="Z15" s="2">
        <v>0</v>
      </c>
      <c r="AA15" s="1">
        <f>Q15+S15+U15+W15+Y15</f>
        <v>7932</v>
      </c>
      <c r="AB15" s="13">
        <f>R15+T15+V15+X15+Z15</f>
        <v>0</v>
      </c>
      <c r="AC15" s="14">
        <f>AA15+AB15</f>
        <v>7932</v>
      </c>
      <c r="AE15" s="3" t="s">
        <v>12</v>
      </c>
      <c r="AF15" s="2">
        <f>IFERROR(B15/Q15, "N.A.")</f>
        <v>3078.0613668061369</v>
      </c>
      <c r="AG15" s="2" t="str">
        <f t="shared" ref="AG15:AR19" si="0">IFERROR(C15/R15, "N.A.")</f>
        <v>N.A.</v>
      </c>
      <c r="AH15" s="2">
        <f t="shared" si="0"/>
        <v>1519.2631578947369</v>
      </c>
      <c r="AI15" s="2" t="str">
        <f t="shared" si="0"/>
        <v>N.A.</v>
      </c>
      <c r="AJ15" s="2">
        <f t="shared" si="0"/>
        <v>9485.2799552071665</v>
      </c>
      <c r="AK15" s="2" t="str">
        <f t="shared" si="0"/>
        <v>N.A.</v>
      </c>
      <c r="AL15" s="2">
        <f t="shared" si="0"/>
        <v>3451.1371075932389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3427.8848966212809</v>
      </c>
      <c r="AQ15" s="13" t="str">
        <f t="shared" si="0"/>
        <v>N.A.</v>
      </c>
      <c r="AR15" s="14">
        <f t="shared" si="0"/>
        <v>3427.8848966212809</v>
      </c>
    </row>
    <row r="16" spans="1:44" ht="15" customHeight="1" thickBot="1" x14ac:dyDescent="0.3">
      <c r="A16" s="3" t="s">
        <v>13</v>
      </c>
      <c r="B16" s="2">
        <v>1604760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1604760</v>
      </c>
      <c r="M16" s="13">
        <f t="shared" si="1"/>
        <v>0</v>
      </c>
      <c r="N16" s="14">
        <f t="shared" ref="N16:N18" si="2">L16+M16</f>
        <v>1604760</v>
      </c>
      <c r="P16" s="3" t="s">
        <v>13</v>
      </c>
      <c r="Q16" s="2">
        <v>438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438</v>
      </c>
      <c r="AB16" s="13">
        <f t="shared" si="3"/>
        <v>0</v>
      </c>
      <c r="AC16" s="14">
        <f t="shared" ref="AC16:AC18" si="4">AA16+AB16</f>
        <v>438</v>
      </c>
      <c r="AE16" s="3" t="s">
        <v>13</v>
      </c>
      <c r="AF16" s="2">
        <f t="shared" ref="AF16:AF19" si="5">IFERROR(B16/Q16, "N.A.")</f>
        <v>3663.8356164383563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3663.8356164383563</v>
      </c>
      <c r="AQ16" s="13" t="str">
        <f t="shared" si="0"/>
        <v>N.A.</v>
      </c>
      <c r="AR16" s="14">
        <f t="shared" si="0"/>
        <v>3663.8356164383563</v>
      </c>
    </row>
    <row r="17" spans="1:44" ht="15" customHeight="1" thickBot="1" x14ac:dyDescent="0.3">
      <c r="A17" s="3" t="s">
        <v>14</v>
      </c>
      <c r="B17" s="2">
        <v>27331234.000000007</v>
      </c>
      <c r="C17" s="2">
        <v>20333800</v>
      </c>
      <c r="D17" s="2">
        <v>513000</v>
      </c>
      <c r="E17" s="2"/>
      <c r="F17" s="2"/>
      <c r="G17" s="2">
        <v>1844000</v>
      </c>
      <c r="H17" s="2"/>
      <c r="I17" s="2">
        <v>987600</v>
      </c>
      <c r="J17" s="2"/>
      <c r="K17" s="2"/>
      <c r="L17" s="1">
        <f t="shared" si="1"/>
        <v>27844234.000000007</v>
      </c>
      <c r="M17" s="13">
        <f t="shared" si="1"/>
        <v>23165400</v>
      </c>
      <c r="N17" s="14">
        <f t="shared" si="2"/>
        <v>51009634.000000007</v>
      </c>
      <c r="P17" s="3" t="s">
        <v>14</v>
      </c>
      <c r="Q17" s="2">
        <v>6516</v>
      </c>
      <c r="R17" s="2">
        <v>2732</v>
      </c>
      <c r="S17" s="2">
        <v>114</v>
      </c>
      <c r="T17" s="2">
        <v>0</v>
      </c>
      <c r="U17" s="2">
        <v>0</v>
      </c>
      <c r="V17" s="2">
        <v>311</v>
      </c>
      <c r="W17" s="2">
        <v>0</v>
      </c>
      <c r="X17" s="2">
        <v>390</v>
      </c>
      <c r="Y17" s="2">
        <v>0</v>
      </c>
      <c r="Z17" s="2">
        <v>0</v>
      </c>
      <c r="AA17" s="1">
        <f t="shared" si="3"/>
        <v>6630</v>
      </c>
      <c r="AB17" s="13">
        <f t="shared" si="3"/>
        <v>3433</v>
      </c>
      <c r="AC17" s="14">
        <f t="shared" si="4"/>
        <v>10063</v>
      </c>
      <c r="AE17" s="3" t="s">
        <v>14</v>
      </c>
      <c r="AF17" s="2">
        <f t="shared" si="5"/>
        <v>4194.4803560466553</v>
      </c>
      <c r="AG17" s="2">
        <f t="shared" si="0"/>
        <v>7442.8257686676425</v>
      </c>
      <c r="AH17" s="2">
        <f t="shared" si="0"/>
        <v>4500</v>
      </c>
      <c r="AI17" s="2" t="str">
        <f t="shared" si="0"/>
        <v>N.A.</v>
      </c>
      <c r="AJ17" s="2" t="str">
        <f t="shared" si="0"/>
        <v>N.A.</v>
      </c>
      <c r="AK17" s="2">
        <f t="shared" si="0"/>
        <v>5929.2604501607721</v>
      </c>
      <c r="AL17" s="2" t="str">
        <f t="shared" si="0"/>
        <v>N.A.</v>
      </c>
      <c r="AM17" s="2">
        <f t="shared" si="0"/>
        <v>2532.3076923076924</v>
      </c>
      <c r="AN17" s="2" t="str">
        <f t="shared" si="0"/>
        <v>N.A.</v>
      </c>
      <c r="AO17" s="2" t="str">
        <f t="shared" si="0"/>
        <v>N.A.</v>
      </c>
      <c r="AP17" s="15">
        <f t="shared" si="0"/>
        <v>4199.7336349924599</v>
      </c>
      <c r="AQ17" s="13">
        <f t="shared" si="0"/>
        <v>6747.8590154383919</v>
      </c>
      <c r="AR17" s="14">
        <f t="shared" si="0"/>
        <v>5069.0285203219719</v>
      </c>
    </row>
    <row r="18" spans="1:44" ht="15" customHeight="1" thickBot="1" x14ac:dyDescent="0.3">
      <c r="A18" s="3" t="s">
        <v>15</v>
      </c>
      <c r="B18" s="2">
        <v>3894940</v>
      </c>
      <c r="C18" s="2"/>
      <c r="D18" s="2">
        <v>2022720.0000000002</v>
      </c>
      <c r="E18" s="2"/>
      <c r="F18" s="2"/>
      <c r="G18" s="2">
        <v>3520410</v>
      </c>
      <c r="H18" s="2">
        <v>1073745</v>
      </c>
      <c r="I18" s="2"/>
      <c r="J18" s="2">
        <v>0</v>
      </c>
      <c r="K18" s="2"/>
      <c r="L18" s="1">
        <f t="shared" si="1"/>
        <v>6991405</v>
      </c>
      <c r="M18" s="13">
        <f t="shared" si="1"/>
        <v>3520410</v>
      </c>
      <c r="N18" s="14">
        <f t="shared" si="2"/>
        <v>10511815</v>
      </c>
      <c r="P18" s="3" t="s">
        <v>15</v>
      </c>
      <c r="Q18" s="2">
        <v>1338</v>
      </c>
      <c r="R18" s="2">
        <v>0</v>
      </c>
      <c r="S18" s="2">
        <v>911</v>
      </c>
      <c r="T18" s="2">
        <v>0</v>
      </c>
      <c r="U18" s="2">
        <v>0</v>
      </c>
      <c r="V18" s="2">
        <v>714</v>
      </c>
      <c r="W18" s="2">
        <v>2455</v>
      </c>
      <c r="X18" s="2">
        <v>0</v>
      </c>
      <c r="Y18" s="2">
        <v>465</v>
      </c>
      <c r="Z18" s="2">
        <v>0</v>
      </c>
      <c r="AA18" s="1">
        <f t="shared" si="3"/>
        <v>5169</v>
      </c>
      <c r="AB18" s="13">
        <f t="shared" si="3"/>
        <v>714</v>
      </c>
      <c r="AC18" s="17">
        <f t="shared" si="4"/>
        <v>5883</v>
      </c>
      <c r="AE18" s="3" t="s">
        <v>15</v>
      </c>
      <c r="AF18" s="2">
        <f t="shared" si="5"/>
        <v>2911.0164424514201</v>
      </c>
      <c r="AG18" s="2" t="str">
        <f t="shared" si="0"/>
        <v>N.A.</v>
      </c>
      <c r="AH18" s="2">
        <f t="shared" si="0"/>
        <v>2220.3293084522506</v>
      </c>
      <c r="AI18" s="2" t="str">
        <f t="shared" si="0"/>
        <v>N.A.</v>
      </c>
      <c r="AJ18" s="2" t="str">
        <f t="shared" si="0"/>
        <v>N.A.</v>
      </c>
      <c r="AK18" s="2">
        <f t="shared" si="0"/>
        <v>4930.546218487395</v>
      </c>
      <c r="AL18" s="2">
        <f t="shared" si="0"/>
        <v>437.37067209775967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1352.5643257883537</v>
      </c>
      <c r="AQ18" s="13">
        <f t="shared" si="0"/>
        <v>4930.546218487395</v>
      </c>
      <c r="AR18" s="14">
        <f t="shared" si="0"/>
        <v>1786.8120006799252</v>
      </c>
    </row>
    <row r="19" spans="1:44" ht="15" customHeight="1" thickBot="1" x14ac:dyDescent="0.3">
      <c r="A19" s="4" t="s">
        <v>16</v>
      </c>
      <c r="B19" s="2">
        <v>37244874</v>
      </c>
      <c r="C19" s="2">
        <v>20333800</v>
      </c>
      <c r="D19" s="2">
        <v>3979020</v>
      </c>
      <c r="E19" s="2"/>
      <c r="F19" s="2">
        <v>8470355</v>
      </c>
      <c r="G19" s="2">
        <v>5364410</v>
      </c>
      <c r="H19" s="2">
        <v>13936133</v>
      </c>
      <c r="I19" s="2">
        <v>987600</v>
      </c>
      <c r="J19" s="2">
        <v>0</v>
      </c>
      <c r="K19" s="2"/>
      <c r="L19" s="1">
        <f t="shared" ref="L19" si="6">B19+D19+F19+H19+J19</f>
        <v>63630382</v>
      </c>
      <c r="M19" s="13">
        <f t="shared" ref="M19" si="7">C19+E19+G19+I19+K19</f>
        <v>26685810</v>
      </c>
      <c r="N19" s="17">
        <f t="shared" ref="N19" si="8">L19+M19</f>
        <v>90316192</v>
      </c>
      <c r="P19" s="4" t="s">
        <v>16</v>
      </c>
      <c r="Q19" s="2">
        <v>9726</v>
      </c>
      <c r="R19" s="2">
        <v>2732</v>
      </c>
      <c r="S19" s="2">
        <v>1975</v>
      </c>
      <c r="T19" s="2">
        <v>0</v>
      </c>
      <c r="U19" s="2">
        <v>893</v>
      </c>
      <c r="V19" s="2">
        <v>1025</v>
      </c>
      <c r="W19" s="2">
        <v>6182</v>
      </c>
      <c r="X19" s="2">
        <v>390</v>
      </c>
      <c r="Y19" s="2">
        <v>1393</v>
      </c>
      <c r="Z19" s="2">
        <v>0</v>
      </c>
      <c r="AA19" s="1">
        <f t="shared" ref="AA19" si="9">Q19+S19+U19+W19+Y19</f>
        <v>20169</v>
      </c>
      <c r="AB19" s="13">
        <f t="shared" ref="AB19" si="10">R19+T19+V19+X19+Z19</f>
        <v>4147</v>
      </c>
      <c r="AC19" s="14">
        <f t="shared" ref="AC19" si="11">AA19+AB19</f>
        <v>24316</v>
      </c>
      <c r="AE19" s="4" t="s">
        <v>16</v>
      </c>
      <c r="AF19" s="2">
        <f t="shared" si="5"/>
        <v>3829.4133251079579</v>
      </c>
      <c r="AG19" s="2">
        <f t="shared" si="0"/>
        <v>7442.8257686676425</v>
      </c>
      <c r="AH19" s="2">
        <f t="shared" si="0"/>
        <v>2014.693670886076</v>
      </c>
      <c r="AI19" s="2" t="str">
        <f t="shared" si="0"/>
        <v>N.A.</v>
      </c>
      <c r="AJ19" s="2">
        <f t="shared" si="0"/>
        <v>9485.2799552071665</v>
      </c>
      <c r="AK19" s="2">
        <f t="shared" si="0"/>
        <v>5233.5707317073175</v>
      </c>
      <c r="AL19" s="2">
        <f t="shared" si="0"/>
        <v>2254.308152701391</v>
      </c>
      <c r="AM19" s="2">
        <f t="shared" si="0"/>
        <v>2532.3076923076924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3154.8605285338886</v>
      </c>
      <c r="AQ19" s="13">
        <f t="shared" ref="AQ19" si="13">IFERROR(M19/AB19, "N.A.")</f>
        <v>6434.9674463467563</v>
      </c>
      <c r="AR19" s="14">
        <f t="shared" ref="AR19" si="14">IFERROR(N19/AC19, "N.A.")</f>
        <v>3714.2701102154961</v>
      </c>
    </row>
    <row r="20" spans="1:44" ht="15" customHeight="1" thickBot="1" x14ac:dyDescent="0.3">
      <c r="A20" s="5" t="s">
        <v>0</v>
      </c>
      <c r="B20" s="24">
        <f>B19+C19</f>
        <v>57578674</v>
      </c>
      <c r="C20" s="26"/>
      <c r="D20" s="24">
        <f>D19+E19</f>
        <v>3979020</v>
      </c>
      <c r="E20" s="26"/>
      <c r="F20" s="24">
        <f>F19+G19</f>
        <v>13834765</v>
      </c>
      <c r="G20" s="26"/>
      <c r="H20" s="24">
        <f>H19+I19</f>
        <v>14923733</v>
      </c>
      <c r="I20" s="26"/>
      <c r="J20" s="24">
        <f>J19+K19</f>
        <v>0</v>
      </c>
      <c r="K20" s="26"/>
      <c r="L20" s="24">
        <f>L19+M19</f>
        <v>90316192</v>
      </c>
      <c r="M20" s="25"/>
      <c r="N20" s="18">
        <f>B20+D20+F20+H20+J20</f>
        <v>90316192</v>
      </c>
      <c r="P20" s="5" t="s">
        <v>0</v>
      </c>
      <c r="Q20" s="24">
        <f>Q19+R19</f>
        <v>12458</v>
      </c>
      <c r="R20" s="26"/>
      <c r="S20" s="24">
        <f>S19+T19</f>
        <v>1975</v>
      </c>
      <c r="T20" s="26"/>
      <c r="U20" s="24">
        <f>U19+V19</f>
        <v>1918</v>
      </c>
      <c r="V20" s="26"/>
      <c r="W20" s="24">
        <f>W19+X19</f>
        <v>6572</v>
      </c>
      <c r="X20" s="26"/>
      <c r="Y20" s="24">
        <f>Y19+Z19</f>
        <v>1393</v>
      </c>
      <c r="Z20" s="26"/>
      <c r="AA20" s="24">
        <f>AA19+AB19</f>
        <v>24316</v>
      </c>
      <c r="AB20" s="26"/>
      <c r="AC20" s="19">
        <f>Q20+S20+U20+W20+Y20</f>
        <v>24316</v>
      </c>
      <c r="AE20" s="5" t="s">
        <v>0</v>
      </c>
      <c r="AF20" s="27">
        <f>IFERROR(B20/Q20,"N.A.")</f>
        <v>4621.8232461069192</v>
      </c>
      <c r="AG20" s="28"/>
      <c r="AH20" s="27">
        <f>IFERROR(D20/S20,"N.A.")</f>
        <v>2014.693670886076</v>
      </c>
      <c r="AI20" s="28"/>
      <c r="AJ20" s="27">
        <f>IFERROR(F20/U20,"N.A.")</f>
        <v>7213.1204379562041</v>
      </c>
      <c r="AK20" s="28"/>
      <c r="AL20" s="27">
        <f>IFERROR(H20/W20,"N.A.")</f>
        <v>2270.8053864881313</v>
      </c>
      <c r="AM20" s="28"/>
      <c r="AN20" s="27">
        <f>IFERROR(J20/Y20,"N.A.")</f>
        <v>0</v>
      </c>
      <c r="AO20" s="28"/>
      <c r="AP20" s="27">
        <f>IFERROR(L20/AA20,"N.A.")</f>
        <v>3714.2701102154961</v>
      </c>
      <c r="AQ20" s="28"/>
      <c r="AR20" s="16">
        <f>IFERROR(N20/AC20, "N.A.")</f>
        <v>3714.2701102154961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2898190</v>
      </c>
      <c r="C27" s="2"/>
      <c r="D27" s="2">
        <v>1443300</v>
      </c>
      <c r="E27" s="2"/>
      <c r="F27" s="2">
        <v>8470355</v>
      </c>
      <c r="G27" s="2"/>
      <c r="H27" s="2">
        <v>10616497.999999998</v>
      </c>
      <c r="I27" s="2"/>
      <c r="J27" s="2">
        <v>0</v>
      </c>
      <c r="K27" s="2"/>
      <c r="L27" s="1">
        <f>B27+D27+F27+H27+J27</f>
        <v>23428343</v>
      </c>
      <c r="M27" s="13">
        <f>C27+E27+G27+I27+K27</f>
        <v>0</v>
      </c>
      <c r="N27" s="14">
        <f>L27+M27</f>
        <v>23428343</v>
      </c>
      <c r="P27" s="3" t="s">
        <v>12</v>
      </c>
      <c r="Q27" s="2">
        <v>766</v>
      </c>
      <c r="R27" s="2">
        <v>0</v>
      </c>
      <c r="S27" s="2">
        <v>950</v>
      </c>
      <c r="T27" s="2">
        <v>0</v>
      </c>
      <c r="U27" s="2">
        <v>893</v>
      </c>
      <c r="V27" s="2">
        <v>0</v>
      </c>
      <c r="W27" s="2">
        <v>3048</v>
      </c>
      <c r="X27" s="2">
        <v>0</v>
      </c>
      <c r="Y27" s="2">
        <v>92</v>
      </c>
      <c r="Z27" s="2">
        <v>0</v>
      </c>
      <c r="AA27" s="1">
        <f>Q27+S27+U27+W27+Y27</f>
        <v>5749</v>
      </c>
      <c r="AB27" s="13">
        <f>R27+T27+V27+X27+Z27</f>
        <v>0</v>
      </c>
      <c r="AC27" s="14">
        <f>AA27+AB27</f>
        <v>5749</v>
      </c>
      <c r="AE27" s="3" t="s">
        <v>12</v>
      </c>
      <c r="AF27" s="2">
        <f>IFERROR(B27/Q27, "N.A.")</f>
        <v>3783.537859007833</v>
      </c>
      <c r="AG27" s="2" t="str">
        <f t="shared" ref="AG27:AR31" si="15">IFERROR(C27/R27, "N.A.")</f>
        <v>N.A.</v>
      </c>
      <c r="AH27" s="2">
        <f t="shared" si="15"/>
        <v>1519.2631578947369</v>
      </c>
      <c r="AI27" s="2" t="str">
        <f t="shared" si="15"/>
        <v>N.A.</v>
      </c>
      <c r="AJ27" s="2">
        <f t="shared" si="15"/>
        <v>9485.2799552071665</v>
      </c>
      <c r="AK27" s="2" t="str">
        <f t="shared" si="15"/>
        <v>N.A.</v>
      </c>
      <c r="AL27" s="2">
        <f t="shared" si="15"/>
        <v>3483.103018372703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4075.2031657679595</v>
      </c>
      <c r="AQ27" s="13" t="str">
        <f t="shared" si="15"/>
        <v>N.A.</v>
      </c>
      <c r="AR27" s="14">
        <f t="shared" si="15"/>
        <v>4075.2031657679595</v>
      </c>
    </row>
    <row r="28" spans="1:44" ht="15" customHeight="1" thickBot="1" x14ac:dyDescent="0.3">
      <c r="A28" s="3" t="s">
        <v>13</v>
      </c>
      <c r="B28" s="2">
        <v>1039740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1039740</v>
      </c>
      <c r="M28" s="13">
        <f t="shared" si="16"/>
        <v>0</v>
      </c>
      <c r="N28" s="14">
        <f t="shared" ref="N28:N30" si="17">L28+M28</f>
        <v>1039740</v>
      </c>
      <c r="P28" s="3" t="s">
        <v>13</v>
      </c>
      <c r="Q28" s="2">
        <v>219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219</v>
      </c>
      <c r="AB28" s="13">
        <f t="shared" si="18"/>
        <v>0</v>
      </c>
      <c r="AC28" s="14">
        <f t="shared" ref="AC28:AC30" si="19">AA28+AB28</f>
        <v>219</v>
      </c>
      <c r="AE28" s="3" t="s">
        <v>13</v>
      </c>
      <c r="AF28" s="2">
        <f t="shared" ref="AF28:AF31" si="20">IFERROR(B28/Q28, "N.A.")</f>
        <v>4747.6712328767126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4747.6712328767126</v>
      </c>
      <c r="AQ28" s="13" t="str">
        <f t="shared" si="15"/>
        <v>N.A.</v>
      </c>
      <c r="AR28" s="14">
        <f t="shared" si="15"/>
        <v>4747.6712328767126</v>
      </c>
    </row>
    <row r="29" spans="1:44" ht="15" customHeight="1" thickBot="1" x14ac:dyDescent="0.3">
      <c r="A29" s="3" t="s">
        <v>14</v>
      </c>
      <c r="B29" s="2">
        <v>12827349</v>
      </c>
      <c r="C29" s="2">
        <v>14905400</v>
      </c>
      <c r="D29" s="2">
        <v>513000</v>
      </c>
      <c r="E29" s="2"/>
      <c r="F29" s="2"/>
      <c r="G29" s="2">
        <v>1844000</v>
      </c>
      <c r="H29" s="2"/>
      <c r="I29" s="2">
        <v>987600</v>
      </c>
      <c r="J29" s="2"/>
      <c r="K29" s="2"/>
      <c r="L29" s="1">
        <f t="shared" si="16"/>
        <v>13340349</v>
      </c>
      <c r="M29" s="13">
        <f t="shared" si="16"/>
        <v>17737000</v>
      </c>
      <c r="N29" s="14">
        <f t="shared" si="17"/>
        <v>31077349</v>
      </c>
      <c r="P29" s="3" t="s">
        <v>14</v>
      </c>
      <c r="Q29" s="2">
        <v>2688</v>
      </c>
      <c r="R29" s="2">
        <v>1926</v>
      </c>
      <c r="S29" s="2">
        <v>114</v>
      </c>
      <c r="T29" s="2">
        <v>0</v>
      </c>
      <c r="U29" s="2">
        <v>0</v>
      </c>
      <c r="V29" s="2">
        <v>311</v>
      </c>
      <c r="W29" s="2">
        <v>0</v>
      </c>
      <c r="X29" s="2">
        <v>390</v>
      </c>
      <c r="Y29" s="2">
        <v>0</v>
      </c>
      <c r="Z29" s="2">
        <v>0</v>
      </c>
      <c r="AA29" s="1">
        <f t="shared" si="18"/>
        <v>2802</v>
      </c>
      <c r="AB29" s="13">
        <f t="shared" si="18"/>
        <v>2627</v>
      </c>
      <c r="AC29" s="14">
        <f t="shared" si="19"/>
        <v>5429</v>
      </c>
      <c r="AE29" s="3" t="s">
        <v>14</v>
      </c>
      <c r="AF29" s="2">
        <f t="shared" si="20"/>
        <v>4772.0792410714284</v>
      </c>
      <c r="AG29" s="2">
        <f t="shared" si="15"/>
        <v>7739.044652128764</v>
      </c>
      <c r="AH29" s="2">
        <f t="shared" si="15"/>
        <v>4500</v>
      </c>
      <c r="AI29" s="2" t="str">
        <f t="shared" si="15"/>
        <v>N.A.</v>
      </c>
      <c r="AJ29" s="2" t="str">
        <f t="shared" si="15"/>
        <v>N.A.</v>
      </c>
      <c r="AK29" s="2">
        <f t="shared" si="15"/>
        <v>5929.2604501607721</v>
      </c>
      <c r="AL29" s="2" t="str">
        <f t="shared" si="15"/>
        <v>N.A.</v>
      </c>
      <c r="AM29" s="2">
        <f t="shared" si="15"/>
        <v>2532.3076923076924</v>
      </c>
      <c r="AN29" s="2" t="str">
        <f t="shared" si="15"/>
        <v>N.A.</v>
      </c>
      <c r="AO29" s="2" t="str">
        <f t="shared" si="15"/>
        <v>N.A.</v>
      </c>
      <c r="AP29" s="15">
        <f t="shared" si="15"/>
        <v>4761.0096359743038</v>
      </c>
      <c r="AQ29" s="13">
        <f t="shared" si="15"/>
        <v>6751.8081461743432</v>
      </c>
      <c r="AR29" s="14">
        <f t="shared" si="15"/>
        <v>5724.3228955608765</v>
      </c>
    </row>
    <row r="30" spans="1:44" ht="15" customHeight="1" thickBot="1" x14ac:dyDescent="0.3">
      <c r="A30" s="3" t="s">
        <v>15</v>
      </c>
      <c r="B30" s="2">
        <v>3894940</v>
      </c>
      <c r="C30" s="2"/>
      <c r="D30" s="2">
        <v>2022720.0000000002</v>
      </c>
      <c r="E30" s="2"/>
      <c r="F30" s="2"/>
      <c r="G30" s="2">
        <v>3520410</v>
      </c>
      <c r="H30" s="2">
        <v>994745.00000000035</v>
      </c>
      <c r="I30" s="2"/>
      <c r="J30" s="2">
        <v>0</v>
      </c>
      <c r="K30" s="2"/>
      <c r="L30" s="1">
        <f t="shared" si="16"/>
        <v>6912405</v>
      </c>
      <c r="M30" s="13">
        <f t="shared" si="16"/>
        <v>3520410</v>
      </c>
      <c r="N30" s="14">
        <f t="shared" si="17"/>
        <v>10432815</v>
      </c>
      <c r="P30" s="3" t="s">
        <v>15</v>
      </c>
      <c r="Q30" s="2">
        <v>1338</v>
      </c>
      <c r="R30" s="2">
        <v>0</v>
      </c>
      <c r="S30" s="2">
        <v>911</v>
      </c>
      <c r="T30" s="2">
        <v>0</v>
      </c>
      <c r="U30" s="2">
        <v>0</v>
      </c>
      <c r="V30" s="2">
        <v>714</v>
      </c>
      <c r="W30" s="2">
        <v>2376</v>
      </c>
      <c r="X30" s="2">
        <v>0</v>
      </c>
      <c r="Y30" s="2">
        <v>351</v>
      </c>
      <c r="Z30" s="2">
        <v>0</v>
      </c>
      <c r="AA30" s="1">
        <f t="shared" si="18"/>
        <v>4976</v>
      </c>
      <c r="AB30" s="13">
        <f t="shared" si="18"/>
        <v>714</v>
      </c>
      <c r="AC30" s="17">
        <f t="shared" si="19"/>
        <v>5690</v>
      </c>
      <c r="AE30" s="3" t="s">
        <v>15</v>
      </c>
      <c r="AF30" s="2">
        <f t="shared" si="20"/>
        <v>2911.0164424514201</v>
      </c>
      <c r="AG30" s="2" t="str">
        <f t="shared" si="15"/>
        <v>N.A.</v>
      </c>
      <c r="AH30" s="2">
        <f t="shared" si="15"/>
        <v>2220.3293084522506</v>
      </c>
      <c r="AI30" s="2" t="str">
        <f t="shared" si="15"/>
        <v>N.A.</v>
      </c>
      <c r="AJ30" s="2" t="str">
        <f t="shared" si="15"/>
        <v>N.A.</v>
      </c>
      <c r="AK30" s="2">
        <f t="shared" si="15"/>
        <v>4930.546218487395</v>
      </c>
      <c r="AL30" s="2">
        <f t="shared" si="15"/>
        <v>418.66372053872067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1389.1489147909967</v>
      </c>
      <c r="AQ30" s="13">
        <f t="shared" si="15"/>
        <v>4930.546218487395</v>
      </c>
      <c r="AR30" s="14">
        <f t="shared" si="15"/>
        <v>1833.5351493848857</v>
      </c>
    </row>
    <row r="31" spans="1:44" ht="15" customHeight="1" thickBot="1" x14ac:dyDescent="0.3">
      <c r="A31" s="4" t="s">
        <v>16</v>
      </c>
      <c r="B31" s="2">
        <v>20660219</v>
      </c>
      <c r="C31" s="2">
        <v>14905400</v>
      </c>
      <c r="D31" s="2">
        <v>3979020</v>
      </c>
      <c r="E31" s="2"/>
      <c r="F31" s="2">
        <v>8470355</v>
      </c>
      <c r="G31" s="2">
        <v>5364410</v>
      </c>
      <c r="H31" s="2">
        <v>11611242.999999998</v>
      </c>
      <c r="I31" s="2">
        <v>987600</v>
      </c>
      <c r="J31" s="2">
        <v>0</v>
      </c>
      <c r="K31" s="2"/>
      <c r="L31" s="1">
        <f t="shared" ref="L31" si="21">B31+D31+F31+H31+J31</f>
        <v>44720837</v>
      </c>
      <c r="M31" s="13">
        <f t="shared" ref="M31" si="22">C31+E31+G31+I31+K31</f>
        <v>21257410</v>
      </c>
      <c r="N31" s="17">
        <f t="shared" ref="N31" si="23">L31+M31</f>
        <v>65978247</v>
      </c>
      <c r="P31" s="4" t="s">
        <v>16</v>
      </c>
      <c r="Q31" s="2">
        <v>5011</v>
      </c>
      <c r="R31" s="2">
        <v>1926</v>
      </c>
      <c r="S31" s="2">
        <v>1975</v>
      </c>
      <c r="T31" s="2">
        <v>0</v>
      </c>
      <c r="U31" s="2">
        <v>893</v>
      </c>
      <c r="V31" s="2">
        <v>1025</v>
      </c>
      <c r="W31" s="2">
        <v>5424</v>
      </c>
      <c r="X31" s="2">
        <v>390</v>
      </c>
      <c r="Y31" s="2">
        <v>443</v>
      </c>
      <c r="Z31" s="2">
        <v>0</v>
      </c>
      <c r="AA31" s="1">
        <f t="shared" ref="AA31" si="24">Q31+S31+U31+W31+Y31</f>
        <v>13746</v>
      </c>
      <c r="AB31" s="13">
        <f t="shared" ref="AB31" si="25">R31+T31+V31+X31+Z31</f>
        <v>3341</v>
      </c>
      <c r="AC31" s="14">
        <f t="shared" ref="AC31" si="26">AA31+AB31</f>
        <v>17087</v>
      </c>
      <c r="AE31" s="4" t="s">
        <v>16</v>
      </c>
      <c r="AF31" s="2">
        <f t="shared" si="20"/>
        <v>4122.9732588305724</v>
      </c>
      <c r="AG31" s="2">
        <f t="shared" si="15"/>
        <v>7739.044652128764</v>
      </c>
      <c r="AH31" s="2">
        <f t="shared" si="15"/>
        <v>2014.693670886076</v>
      </c>
      <c r="AI31" s="2" t="str">
        <f t="shared" si="15"/>
        <v>N.A.</v>
      </c>
      <c r="AJ31" s="2">
        <f t="shared" si="15"/>
        <v>9485.2799552071665</v>
      </c>
      <c r="AK31" s="2">
        <f t="shared" si="15"/>
        <v>5233.5707317073175</v>
      </c>
      <c r="AL31" s="2">
        <f t="shared" si="15"/>
        <v>2140.7158923303832</v>
      </c>
      <c r="AM31" s="2">
        <f t="shared" si="15"/>
        <v>2532.3076923076924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3253.3709442746981</v>
      </c>
      <c r="AQ31" s="13">
        <f t="shared" ref="AQ31" si="28">IFERROR(M31/AB31, "N.A.")</f>
        <v>6362.5890451960495</v>
      </c>
      <c r="AR31" s="14">
        <f t="shared" ref="AR31" si="29">IFERROR(N31/AC31, "N.A.")</f>
        <v>3861.3125182887575</v>
      </c>
    </row>
    <row r="32" spans="1:44" ht="15" customHeight="1" thickBot="1" x14ac:dyDescent="0.3">
      <c r="A32" s="5" t="s">
        <v>0</v>
      </c>
      <c r="B32" s="24">
        <f>B31+C31</f>
        <v>35565619</v>
      </c>
      <c r="C32" s="26"/>
      <c r="D32" s="24">
        <f>D31+E31</f>
        <v>3979020</v>
      </c>
      <c r="E32" s="26"/>
      <c r="F32" s="24">
        <f>F31+G31</f>
        <v>13834765</v>
      </c>
      <c r="G32" s="26"/>
      <c r="H32" s="24">
        <f>H31+I31</f>
        <v>12598842.999999998</v>
      </c>
      <c r="I32" s="26"/>
      <c r="J32" s="24">
        <f>J31+K31</f>
        <v>0</v>
      </c>
      <c r="K32" s="26"/>
      <c r="L32" s="24">
        <f>L31+M31</f>
        <v>65978247</v>
      </c>
      <c r="M32" s="25"/>
      <c r="N32" s="18">
        <f>B32+D32+F32+H32+J32</f>
        <v>65978247</v>
      </c>
      <c r="P32" s="5" t="s">
        <v>0</v>
      </c>
      <c r="Q32" s="24">
        <f>Q31+R31</f>
        <v>6937</v>
      </c>
      <c r="R32" s="26"/>
      <c r="S32" s="24">
        <f>S31+T31</f>
        <v>1975</v>
      </c>
      <c r="T32" s="26"/>
      <c r="U32" s="24">
        <f>U31+V31</f>
        <v>1918</v>
      </c>
      <c r="V32" s="26"/>
      <c r="W32" s="24">
        <f>W31+X31</f>
        <v>5814</v>
      </c>
      <c r="X32" s="26"/>
      <c r="Y32" s="24">
        <f>Y31+Z31</f>
        <v>443</v>
      </c>
      <c r="Z32" s="26"/>
      <c r="AA32" s="24">
        <f>AA31+AB31</f>
        <v>17087</v>
      </c>
      <c r="AB32" s="26"/>
      <c r="AC32" s="19">
        <f>Q32+S32+U32+W32+Y32</f>
        <v>17087</v>
      </c>
      <c r="AE32" s="5" t="s">
        <v>0</v>
      </c>
      <c r="AF32" s="27">
        <f>IFERROR(B32/Q32,"N.A.")</f>
        <v>5126.9452212772094</v>
      </c>
      <c r="AG32" s="28"/>
      <c r="AH32" s="27">
        <f>IFERROR(D32/S32,"N.A.")</f>
        <v>2014.693670886076</v>
      </c>
      <c r="AI32" s="28"/>
      <c r="AJ32" s="27">
        <f>IFERROR(F32/U32,"N.A.")</f>
        <v>7213.1204379562041</v>
      </c>
      <c r="AK32" s="28"/>
      <c r="AL32" s="27">
        <f>IFERROR(H32/W32,"N.A.")</f>
        <v>2166.9836601307188</v>
      </c>
      <c r="AM32" s="28"/>
      <c r="AN32" s="27">
        <f>IFERROR(J32/Y32,"N.A.")</f>
        <v>0</v>
      </c>
      <c r="AO32" s="28"/>
      <c r="AP32" s="27">
        <f>IFERROR(L32/AA32,"N.A.")</f>
        <v>3861.3125182887575</v>
      </c>
      <c r="AQ32" s="28"/>
      <c r="AR32" s="16">
        <f>IFERROR(N32/AC32, "N.A.")</f>
        <v>3861.3125182887575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1515750</v>
      </c>
      <c r="C39" s="2"/>
      <c r="D39" s="2"/>
      <c r="E39" s="2"/>
      <c r="F39" s="2"/>
      <c r="G39" s="2"/>
      <c r="H39" s="2">
        <v>2245890</v>
      </c>
      <c r="I39" s="2"/>
      <c r="J39" s="2">
        <v>0</v>
      </c>
      <c r="K39" s="2"/>
      <c r="L39" s="1">
        <f>B39+D39+F39+H39+J39</f>
        <v>3761640</v>
      </c>
      <c r="M39" s="13">
        <f>C39+E39+G39+I39+K39</f>
        <v>0</v>
      </c>
      <c r="N39" s="14">
        <f>L39+M39</f>
        <v>3761640</v>
      </c>
      <c r="P39" s="3" t="s">
        <v>12</v>
      </c>
      <c r="Q39" s="2">
        <v>668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679</v>
      </c>
      <c r="X39" s="2">
        <v>0</v>
      </c>
      <c r="Y39" s="2">
        <v>836</v>
      </c>
      <c r="Z39" s="2">
        <v>0</v>
      </c>
      <c r="AA39" s="1">
        <f>Q39+S39+U39+W39+Y39</f>
        <v>2183</v>
      </c>
      <c r="AB39" s="13">
        <f>R39+T39+V39+X39+Z39</f>
        <v>0</v>
      </c>
      <c r="AC39" s="14">
        <f>AA39+AB39</f>
        <v>2183</v>
      </c>
      <c r="AE39" s="3" t="s">
        <v>12</v>
      </c>
      <c r="AF39" s="2">
        <f>IFERROR(B39/Q39, "N.A.")</f>
        <v>2269.0868263473053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3307.643593519882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1723.1516262024736</v>
      </c>
      <c r="AQ39" s="13" t="str">
        <f t="shared" si="30"/>
        <v>N.A.</v>
      </c>
      <c r="AR39" s="14">
        <f t="shared" si="30"/>
        <v>1723.1516262024736</v>
      </c>
    </row>
    <row r="40" spans="1:44" ht="15" customHeight="1" thickBot="1" x14ac:dyDescent="0.3">
      <c r="A40" s="3" t="s">
        <v>13</v>
      </c>
      <c r="B40" s="2">
        <v>565020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565020</v>
      </c>
      <c r="M40" s="13">
        <f t="shared" si="31"/>
        <v>0</v>
      </c>
      <c r="N40" s="14">
        <f t="shared" ref="N40:N42" si="32">L40+M40</f>
        <v>565020</v>
      </c>
      <c r="P40" s="3" t="s">
        <v>13</v>
      </c>
      <c r="Q40" s="2">
        <v>219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219</v>
      </c>
      <c r="AB40" s="13">
        <f t="shared" si="33"/>
        <v>0</v>
      </c>
      <c r="AC40" s="14">
        <f t="shared" ref="AC40:AC42" si="34">AA40+AB40</f>
        <v>219</v>
      </c>
      <c r="AE40" s="3" t="s">
        <v>13</v>
      </c>
      <c r="AF40" s="2">
        <f t="shared" ref="AF40:AF43" si="35">IFERROR(B40/Q40, "N.A.")</f>
        <v>2580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2580</v>
      </c>
      <c r="AQ40" s="13" t="str">
        <f t="shared" si="30"/>
        <v>N.A.</v>
      </c>
      <c r="AR40" s="14">
        <f t="shared" si="30"/>
        <v>2580</v>
      </c>
    </row>
    <row r="41" spans="1:44" ht="15" customHeight="1" thickBot="1" x14ac:dyDescent="0.3">
      <c r="A41" s="3" t="s">
        <v>14</v>
      </c>
      <c r="B41" s="2">
        <v>14503884.999999993</v>
      </c>
      <c r="C41" s="2">
        <v>5428399.9999999991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14503884.999999993</v>
      </c>
      <c r="M41" s="13">
        <f t="shared" si="31"/>
        <v>5428399.9999999991</v>
      </c>
      <c r="N41" s="14">
        <f t="shared" si="32"/>
        <v>19932284.999999993</v>
      </c>
      <c r="P41" s="3" t="s">
        <v>14</v>
      </c>
      <c r="Q41" s="2">
        <v>3828</v>
      </c>
      <c r="R41" s="2">
        <v>806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3828</v>
      </c>
      <c r="AB41" s="13">
        <f t="shared" si="33"/>
        <v>806</v>
      </c>
      <c r="AC41" s="14">
        <f t="shared" si="34"/>
        <v>4634</v>
      </c>
      <c r="AE41" s="3" t="s">
        <v>14</v>
      </c>
      <c r="AF41" s="2">
        <f t="shared" si="35"/>
        <v>3788.8936781609177</v>
      </c>
      <c r="AG41" s="2">
        <f t="shared" si="30"/>
        <v>6734.9875930521084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3788.8936781609177</v>
      </c>
      <c r="AQ41" s="13">
        <f t="shared" si="30"/>
        <v>6734.9875930521084</v>
      </c>
      <c r="AR41" s="14">
        <f t="shared" si="30"/>
        <v>4301.3131204143274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79000</v>
      </c>
      <c r="I42" s="2"/>
      <c r="J42" s="2">
        <v>0</v>
      </c>
      <c r="K42" s="2"/>
      <c r="L42" s="1">
        <f t="shared" si="31"/>
        <v>79000</v>
      </c>
      <c r="M42" s="13">
        <f t="shared" si="31"/>
        <v>0</v>
      </c>
      <c r="N42" s="14">
        <f t="shared" si="32"/>
        <v>79000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79</v>
      </c>
      <c r="X42" s="2">
        <v>0</v>
      </c>
      <c r="Y42" s="2">
        <v>114</v>
      </c>
      <c r="Z42" s="2">
        <v>0</v>
      </c>
      <c r="AA42" s="1">
        <f t="shared" si="33"/>
        <v>193</v>
      </c>
      <c r="AB42" s="13">
        <f t="shared" si="33"/>
        <v>0</v>
      </c>
      <c r="AC42" s="14">
        <f t="shared" si="34"/>
        <v>193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1000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409.32642487046633</v>
      </c>
      <c r="AQ42" s="13" t="str">
        <f t="shared" si="30"/>
        <v>N.A.</v>
      </c>
      <c r="AR42" s="14">
        <f t="shared" si="30"/>
        <v>409.32642487046633</v>
      </c>
    </row>
    <row r="43" spans="1:44" ht="15" customHeight="1" thickBot="1" x14ac:dyDescent="0.3">
      <c r="A43" s="4" t="s">
        <v>16</v>
      </c>
      <c r="B43" s="2">
        <v>16584655.000000002</v>
      </c>
      <c r="C43" s="2">
        <v>5428399.9999999991</v>
      </c>
      <c r="D43" s="2"/>
      <c r="E43" s="2"/>
      <c r="F43" s="2"/>
      <c r="G43" s="2"/>
      <c r="H43" s="2">
        <v>2324890</v>
      </c>
      <c r="I43" s="2"/>
      <c r="J43" s="2">
        <v>0</v>
      </c>
      <c r="K43" s="2"/>
      <c r="L43" s="1">
        <f t="shared" ref="L43" si="36">B43+D43+F43+H43+J43</f>
        <v>18909545</v>
      </c>
      <c r="M43" s="13">
        <f t="shared" ref="M43" si="37">C43+E43+G43+I43+K43</f>
        <v>5428399.9999999991</v>
      </c>
      <c r="N43" s="17">
        <f t="shared" ref="N43" si="38">L43+M43</f>
        <v>24337945</v>
      </c>
      <c r="P43" s="4" t="s">
        <v>16</v>
      </c>
      <c r="Q43" s="2">
        <v>4715</v>
      </c>
      <c r="R43" s="2">
        <v>806</v>
      </c>
      <c r="S43" s="2">
        <v>0</v>
      </c>
      <c r="T43" s="2">
        <v>0</v>
      </c>
      <c r="U43" s="2">
        <v>0</v>
      </c>
      <c r="V43" s="2">
        <v>0</v>
      </c>
      <c r="W43" s="2">
        <v>758</v>
      </c>
      <c r="X43" s="2">
        <v>0</v>
      </c>
      <c r="Y43" s="2">
        <v>950</v>
      </c>
      <c r="Z43" s="2">
        <v>0</v>
      </c>
      <c r="AA43" s="1">
        <f t="shared" ref="AA43" si="39">Q43+S43+U43+W43+Y43</f>
        <v>6423</v>
      </c>
      <c r="AB43" s="13">
        <f t="shared" ref="AB43" si="40">R43+T43+V43+X43+Z43</f>
        <v>806</v>
      </c>
      <c r="AC43" s="17">
        <f t="shared" ref="AC43" si="41">AA43+AB43</f>
        <v>7229</v>
      </c>
      <c r="AE43" s="4" t="s">
        <v>16</v>
      </c>
      <c r="AF43" s="2">
        <f t="shared" si="35"/>
        <v>3517.4241781548253</v>
      </c>
      <c r="AG43" s="2">
        <f t="shared" si="30"/>
        <v>6734.9875930521084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3067.1372031662268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2944.0362758835436</v>
      </c>
      <c r="AQ43" s="13">
        <f t="shared" ref="AQ43" si="43">IFERROR(M43/AB43, "N.A.")</f>
        <v>6734.9875930521084</v>
      </c>
      <c r="AR43" s="14">
        <f t="shared" ref="AR43" si="44">IFERROR(N43/AC43, "N.A.")</f>
        <v>3366.7097800525662</v>
      </c>
    </row>
    <row r="44" spans="1:44" ht="15" customHeight="1" thickBot="1" x14ac:dyDescent="0.3">
      <c r="A44" s="5" t="s">
        <v>0</v>
      </c>
      <c r="B44" s="24">
        <f>B43+C43</f>
        <v>22013055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2324890</v>
      </c>
      <c r="I44" s="26"/>
      <c r="J44" s="24">
        <f>J43+K43</f>
        <v>0</v>
      </c>
      <c r="K44" s="26"/>
      <c r="L44" s="24">
        <f>L43+M43</f>
        <v>24337945</v>
      </c>
      <c r="M44" s="25"/>
      <c r="N44" s="18">
        <f>B44+D44+F44+H44+J44</f>
        <v>24337945</v>
      </c>
      <c r="P44" s="5" t="s">
        <v>0</v>
      </c>
      <c r="Q44" s="24">
        <f>Q43+R43</f>
        <v>5521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758</v>
      </c>
      <c r="X44" s="26"/>
      <c r="Y44" s="24">
        <f>Y43+Z43</f>
        <v>950</v>
      </c>
      <c r="Z44" s="26"/>
      <c r="AA44" s="24">
        <f>AA43+AB43</f>
        <v>7229</v>
      </c>
      <c r="AB44" s="25"/>
      <c r="AC44" s="18">
        <f>Q44+S44+U44+W44+Y44</f>
        <v>7229</v>
      </c>
      <c r="AE44" s="5" t="s">
        <v>0</v>
      </c>
      <c r="AF44" s="27">
        <f>IFERROR(B44/Q44,"N.A.")</f>
        <v>3987.1499728310087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3067.1372031662268</v>
      </c>
      <c r="AM44" s="28"/>
      <c r="AN44" s="27">
        <f>IFERROR(J44/Y44,"N.A.")</f>
        <v>0</v>
      </c>
      <c r="AO44" s="28"/>
      <c r="AP44" s="27">
        <f>IFERROR(L44/AA44,"N.A.")</f>
        <v>3366.7097800525662</v>
      </c>
      <c r="AQ44" s="28"/>
      <c r="AR44" s="16">
        <f>IFERROR(N44/AC44, "N.A.")</f>
        <v>3366.7097800525662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5473900</v>
      </c>
      <c r="C15" s="2"/>
      <c r="D15" s="2">
        <v>1305000</v>
      </c>
      <c r="E15" s="2"/>
      <c r="F15" s="2">
        <v>0</v>
      </c>
      <c r="G15" s="2"/>
      <c r="H15" s="2">
        <v>8394240</v>
      </c>
      <c r="I15" s="2"/>
      <c r="J15" s="2">
        <v>0</v>
      </c>
      <c r="K15" s="2"/>
      <c r="L15" s="1">
        <f>B15+D15+F15+H15+J15</f>
        <v>15173140</v>
      </c>
      <c r="M15" s="13">
        <f>C15+E15+G15+I15+K15</f>
        <v>0</v>
      </c>
      <c r="N15" s="14">
        <f>L15+M15</f>
        <v>15173140</v>
      </c>
      <c r="P15" s="3" t="s">
        <v>12</v>
      </c>
      <c r="Q15" s="2">
        <v>914</v>
      </c>
      <c r="R15" s="2">
        <v>0</v>
      </c>
      <c r="S15" s="2">
        <v>174</v>
      </c>
      <c r="T15" s="2">
        <v>0</v>
      </c>
      <c r="U15" s="2">
        <v>74</v>
      </c>
      <c r="V15" s="2">
        <v>0</v>
      </c>
      <c r="W15" s="2">
        <v>1316</v>
      </c>
      <c r="X15" s="2">
        <v>0</v>
      </c>
      <c r="Y15" s="2">
        <v>74</v>
      </c>
      <c r="Z15" s="2">
        <v>0</v>
      </c>
      <c r="AA15" s="1">
        <f>Q15+S15+U15+W15+Y15</f>
        <v>2552</v>
      </c>
      <c r="AB15" s="13">
        <f>R15+T15+V15+X15+Z15</f>
        <v>0</v>
      </c>
      <c r="AC15" s="14">
        <f>AA15+AB15</f>
        <v>2552</v>
      </c>
      <c r="AE15" s="3" t="s">
        <v>12</v>
      </c>
      <c r="AF15" s="2">
        <f>IFERROR(B15/Q15, "N.A.")</f>
        <v>5988.9496717724287</v>
      </c>
      <c r="AG15" s="2" t="str">
        <f t="shared" ref="AG15:AR19" si="0">IFERROR(C15/R15, "N.A.")</f>
        <v>N.A.</v>
      </c>
      <c r="AH15" s="2">
        <f t="shared" si="0"/>
        <v>7500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6378.6018237082071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5945.5877742946705</v>
      </c>
      <c r="AQ15" s="13" t="str">
        <f t="shared" si="0"/>
        <v>N.A.</v>
      </c>
      <c r="AR15" s="14">
        <f t="shared" si="0"/>
        <v>5945.5877742946705</v>
      </c>
    </row>
    <row r="16" spans="1:44" ht="15" customHeight="1" thickBot="1" x14ac:dyDescent="0.3">
      <c r="A16" s="3" t="s">
        <v>13</v>
      </c>
      <c r="B16" s="2">
        <v>864300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864300</v>
      </c>
      <c r="M16" s="13">
        <f t="shared" si="1"/>
        <v>0</v>
      </c>
      <c r="N16" s="14">
        <f t="shared" ref="N16:N18" si="2">L16+M16</f>
        <v>864300</v>
      </c>
      <c r="P16" s="3" t="s">
        <v>13</v>
      </c>
      <c r="Q16" s="2">
        <v>248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248</v>
      </c>
      <c r="AB16" s="13">
        <f t="shared" si="3"/>
        <v>0</v>
      </c>
      <c r="AC16" s="14">
        <f t="shared" ref="AC16:AC18" si="4">AA16+AB16</f>
        <v>248</v>
      </c>
      <c r="AE16" s="3" t="s">
        <v>13</v>
      </c>
      <c r="AF16" s="2">
        <f t="shared" ref="AF16:AF19" si="5">IFERROR(B16/Q16, "N.A.")</f>
        <v>3485.0806451612902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3485.0806451612902</v>
      </c>
      <c r="AQ16" s="13" t="str">
        <f t="shared" si="0"/>
        <v>N.A.</v>
      </c>
      <c r="AR16" s="14">
        <f t="shared" si="0"/>
        <v>3485.0806451612902</v>
      </c>
    </row>
    <row r="17" spans="1:44" ht="15" customHeight="1" thickBot="1" x14ac:dyDescent="0.3">
      <c r="A17" s="3" t="s">
        <v>14</v>
      </c>
      <c r="B17" s="2">
        <v>4535584</v>
      </c>
      <c r="C17" s="2">
        <v>32713680.000000004</v>
      </c>
      <c r="D17" s="2"/>
      <c r="E17" s="2"/>
      <c r="F17" s="2"/>
      <c r="G17" s="2">
        <v>696000</v>
      </c>
      <c r="H17" s="2"/>
      <c r="I17" s="2">
        <v>0</v>
      </c>
      <c r="J17" s="2"/>
      <c r="K17" s="2"/>
      <c r="L17" s="1">
        <f t="shared" si="1"/>
        <v>4535584</v>
      </c>
      <c r="M17" s="13">
        <f t="shared" si="1"/>
        <v>33409680.000000004</v>
      </c>
      <c r="N17" s="14">
        <f t="shared" si="2"/>
        <v>37945264</v>
      </c>
      <c r="P17" s="3" t="s">
        <v>14</v>
      </c>
      <c r="Q17" s="2">
        <v>944</v>
      </c>
      <c r="R17" s="2">
        <v>3136</v>
      </c>
      <c r="S17" s="2">
        <v>0</v>
      </c>
      <c r="T17" s="2">
        <v>0</v>
      </c>
      <c r="U17" s="2">
        <v>0</v>
      </c>
      <c r="V17" s="2">
        <v>174</v>
      </c>
      <c r="W17" s="2">
        <v>0</v>
      </c>
      <c r="X17" s="2">
        <v>74</v>
      </c>
      <c r="Y17" s="2">
        <v>0</v>
      </c>
      <c r="Z17" s="2">
        <v>0</v>
      </c>
      <c r="AA17" s="1">
        <f t="shared" si="3"/>
        <v>944</v>
      </c>
      <c r="AB17" s="13">
        <f t="shared" si="3"/>
        <v>3384</v>
      </c>
      <c r="AC17" s="14">
        <f t="shared" si="4"/>
        <v>4328</v>
      </c>
      <c r="AE17" s="3" t="s">
        <v>14</v>
      </c>
      <c r="AF17" s="2">
        <f t="shared" si="5"/>
        <v>4804.6440677966102</v>
      </c>
      <c r="AG17" s="2">
        <f t="shared" si="0"/>
        <v>10431.658163265307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4000</v>
      </c>
      <c r="AL17" s="2" t="str">
        <f t="shared" si="0"/>
        <v>N.A.</v>
      </c>
      <c r="AM17" s="2">
        <f t="shared" si="0"/>
        <v>0</v>
      </c>
      <c r="AN17" s="2" t="str">
        <f t="shared" si="0"/>
        <v>N.A.</v>
      </c>
      <c r="AO17" s="2" t="str">
        <f t="shared" si="0"/>
        <v>N.A.</v>
      </c>
      <c r="AP17" s="15">
        <f t="shared" si="0"/>
        <v>4804.6440677966102</v>
      </c>
      <c r="AQ17" s="13">
        <f t="shared" si="0"/>
        <v>9872.8368794326252</v>
      </c>
      <c r="AR17" s="14">
        <f t="shared" si="0"/>
        <v>8767.3900184842878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>
        <v>0</v>
      </c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222</v>
      </c>
      <c r="X18" s="2">
        <v>0</v>
      </c>
      <c r="Y18" s="2">
        <v>74</v>
      </c>
      <c r="Z18" s="2">
        <v>0</v>
      </c>
      <c r="AA18" s="1">
        <f t="shared" si="3"/>
        <v>296</v>
      </c>
      <c r="AB18" s="13">
        <f t="shared" si="3"/>
        <v>0</v>
      </c>
      <c r="AC18" s="17">
        <f t="shared" si="4"/>
        <v>296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10873784.000000004</v>
      </c>
      <c r="C19" s="2">
        <v>32713680.000000004</v>
      </c>
      <c r="D19" s="2">
        <v>1305000</v>
      </c>
      <c r="E19" s="2"/>
      <c r="F19" s="2">
        <v>0</v>
      </c>
      <c r="G19" s="2">
        <v>696000</v>
      </c>
      <c r="H19" s="2">
        <v>8394240</v>
      </c>
      <c r="I19" s="2">
        <v>0</v>
      </c>
      <c r="J19" s="2">
        <v>0</v>
      </c>
      <c r="K19" s="2"/>
      <c r="L19" s="1">
        <f t="shared" ref="L19" si="6">B19+D19+F19+H19+J19</f>
        <v>20573024.000000004</v>
      </c>
      <c r="M19" s="13">
        <f t="shared" ref="M19" si="7">C19+E19+G19+I19+K19</f>
        <v>33409680.000000004</v>
      </c>
      <c r="N19" s="17">
        <f t="shared" ref="N19" si="8">L19+M19</f>
        <v>53982704.000000007</v>
      </c>
      <c r="P19" s="4" t="s">
        <v>16</v>
      </c>
      <c r="Q19" s="2">
        <v>2106</v>
      </c>
      <c r="R19" s="2">
        <v>3136</v>
      </c>
      <c r="S19" s="2">
        <v>174</v>
      </c>
      <c r="T19" s="2">
        <v>0</v>
      </c>
      <c r="U19" s="2">
        <v>74</v>
      </c>
      <c r="V19" s="2">
        <v>174</v>
      </c>
      <c r="W19" s="2">
        <v>1538</v>
      </c>
      <c r="X19" s="2">
        <v>74</v>
      </c>
      <c r="Y19" s="2">
        <v>148</v>
      </c>
      <c r="Z19" s="2">
        <v>0</v>
      </c>
      <c r="AA19" s="1">
        <f t="shared" ref="AA19" si="9">Q19+S19+U19+W19+Y19</f>
        <v>4040</v>
      </c>
      <c r="AB19" s="13">
        <f t="shared" ref="AB19" si="10">R19+T19+V19+X19+Z19</f>
        <v>3384</v>
      </c>
      <c r="AC19" s="14">
        <f t="shared" ref="AC19" si="11">AA19+AB19</f>
        <v>7424</v>
      </c>
      <c r="AE19" s="4" t="s">
        <v>16</v>
      </c>
      <c r="AF19" s="2">
        <f t="shared" si="5"/>
        <v>5163.2402659069339</v>
      </c>
      <c r="AG19" s="2">
        <f t="shared" si="0"/>
        <v>10431.658163265307</v>
      </c>
      <c r="AH19" s="2">
        <f t="shared" si="0"/>
        <v>7500</v>
      </c>
      <c r="AI19" s="2" t="str">
        <f t="shared" si="0"/>
        <v>N.A.</v>
      </c>
      <c r="AJ19" s="2">
        <f t="shared" si="0"/>
        <v>0</v>
      </c>
      <c r="AK19" s="2">
        <f t="shared" si="0"/>
        <v>4000</v>
      </c>
      <c r="AL19" s="2">
        <f t="shared" si="0"/>
        <v>5457.8933680104028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5092.3326732673277</v>
      </c>
      <c r="AQ19" s="13">
        <f t="shared" ref="AQ19" si="13">IFERROR(M19/AB19, "N.A.")</f>
        <v>9872.8368794326252</v>
      </c>
      <c r="AR19" s="14">
        <f t="shared" ref="AR19" si="14">IFERROR(N19/AC19, "N.A.")</f>
        <v>7271.3771551724149</v>
      </c>
    </row>
    <row r="20" spans="1:44" ht="15" customHeight="1" thickBot="1" x14ac:dyDescent="0.3">
      <c r="A20" s="5" t="s">
        <v>0</v>
      </c>
      <c r="B20" s="24">
        <f>B19+C19</f>
        <v>43587464.000000007</v>
      </c>
      <c r="C20" s="26"/>
      <c r="D20" s="24">
        <f>D19+E19</f>
        <v>1305000</v>
      </c>
      <c r="E20" s="26"/>
      <c r="F20" s="24">
        <f>F19+G19</f>
        <v>696000</v>
      </c>
      <c r="G20" s="26"/>
      <c r="H20" s="24">
        <f>H19+I19</f>
        <v>8394240</v>
      </c>
      <c r="I20" s="26"/>
      <c r="J20" s="24">
        <f>J19+K19</f>
        <v>0</v>
      </c>
      <c r="K20" s="26"/>
      <c r="L20" s="24">
        <f>L19+M19</f>
        <v>53982704.000000007</v>
      </c>
      <c r="M20" s="25"/>
      <c r="N20" s="18">
        <f>B20+D20+F20+H20+J20</f>
        <v>53982704.000000007</v>
      </c>
      <c r="P20" s="5" t="s">
        <v>0</v>
      </c>
      <c r="Q20" s="24">
        <f>Q19+R19</f>
        <v>5242</v>
      </c>
      <c r="R20" s="26"/>
      <c r="S20" s="24">
        <f>S19+T19</f>
        <v>174</v>
      </c>
      <c r="T20" s="26"/>
      <c r="U20" s="24">
        <f>U19+V19</f>
        <v>248</v>
      </c>
      <c r="V20" s="26"/>
      <c r="W20" s="24">
        <f>W19+X19</f>
        <v>1612</v>
      </c>
      <c r="X20" s="26"/>
      <c r="Y20" s="24">
        <f>Y19+Z19</f>
        <v>148</v>
      </c>
      <c r="Z20" s="26"/>
      <c r="AA20" s="24">
        <f>AA19+AB19</f>
        <v>7424</v>
      </c>
      <c r="AB20" s="26"/>
      <c r="AC20" s="19">
        <f>Q20+S20+U20+W20+Y20</f>
        <v>7424</v>
      </c>
      <c r="AE20" s="5" t="s">
        <v>0</v>
      </c>
      <c r="AF20" s="27">
        <f>IFERROR(B20/Q20,"N.A.")</f>
        <v>8315.0446394505925</v>
      </c>
      <c r="AG20" s="28"/>
      <c r="AH20" s="27">
        <f>IFERROR(D20/S20,"N.A.")</f>
        <v>7500</v>
      </c>
      <c r="AI20" s="28"/>
      <c r="AJ20" s="27">
        <f>IFERROR(F20/U20,"N.A.")</f>
        <v>2806.4516129032259</v>
      </c>
      <c r="AK20" s="28"/>
      <c r="AL20" s="27">
        <f>IFERROR(H20/W20,"N.A.")</f>
        <v>5207.3449131513644</v>
      </c>
      <c r="AM20" s="28"/>
      <c r="AN20" s="27">
        <f>IFERROR(J20/Y20,"N.A.")</f>
        <v>0</v>
      </c>
      <c r="AO20" s="28"/>
      <c r="AP20" s="27">
        <f>IFERROR(L20/AA20,"N.A.")</f>
        <v>7271.3771551724149</v>
      </c>
      <c r="AQ20" s="28"/>
      <c r="AR20" s="16">
        <f>IFERROR(N20/AC20, "N.A.")</f>
        <v>7271.3771551724149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5473900</v>
      </c>
      <c r="C27" s="2"/>
      <c r="D27" s="2">
        <v>1305000</v>
      </c>
      <c r="E27" s="2"/>
      <c r="F27" s="2">
        <v>0</v>
      </c>
      <c r="G27" s="2"/>
      <c r="H27" s="2">
        <v>2177020</v>
      </c>
      <c r="I27" s="2"/>
      <c r="J27" s="2"/>
      <c r="K27" s="2"/>
      <c r="L27" s="1">
        <f>B27+D27+F27+H27+J27</f>
        <v>8955920</v>
      </c>
      <c r="M27" s="13">
        <f>C27+E27+G27+I27+K27</f>
        <v>0</v>
      </c>
      <c r="N27" s="14">
        <f>L27+M27</f>
        <v>8955920</v>
      </c>
      <c r="P27" s="3" t="s">
        <v>12</v>
      </c>
      <c r="Q27" s="2">
        <v>914</v>
      </c>
      <c r="R27" s="2">
        <v>0</v>
      </c>
      <c r="S27" s="2">
        <v>174</v>
      </c>
      <c r="T27" s="2">
        <v>0</v>
      </c>
      <c r="U27" s="2">
        <v>74</v>
      </c>
      <c r="V27" s="2">
        <v>0</v>
      </c>
      <c r="W27" s="2">
        <v>322</v>
      </c>
      <c r="X27" s="2">
        <v>0</v>
      </c>
      <c r="Y27" s="2">
        <v>0</v>
      </c>
      <c r="Z27" s="2">
        <v>0</v>
      </c>
      <c r="AA27" s="1">
        <f>Q27+S27+U27+W27+Y27</f>
        <v>1484</v>
      </c>
      <c r="AB27" s="13">
        <f>R27+T27+V27+X27+Z27</f>
        <v>0</v>
      </c>
      <c r="AC27" s="14">
        <f>AA27+AB27</f>
        <v>1484</v>
      </c>
      <c r="AE27" s="3" t="s">
        <v>12</v>
      </c>
      <c r="AF27" s="2">
        <f>IFERROR(B27/Q27, "N.A.")</f>
        <v>5988.9496717724287</v>
      </c>
      <c r="AG27" s="2" t="str">
        <f t="shared" ref="AG27:AR31" si="15">IFERROR(C27/R27, "N.A.")</f>
        <v>N.A.</v>
      </c>
      <c r="AH27" s="2">
        <f t="shared" si="15"/>
        <v>7500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6760.9316770186333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6034.986522911051</v>
      </c>
      <c r="AQ27" s="13" t="str">
        <f t="shared" si="15"/>
        <v>N.A.</v>
      </c>
      <c r="AR27" s="14">
        <f t="shared" si="15"/>
        <v>6034.986522911051</v>
      </c>
    </row>
    <row r="28" spans="1:44" ht="15" customHeight="1" thickBot="1" x14ac:dyDescent="0.3">
      <c r="A28" s="3" t="s">
        <v>13</v>
      </c>
      <c r="B28" s="2">
        <v>673380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673380</v>
      </c>
      <c r="M28" s="13">
        <f t="shared" si="16"/>
        <v>0</v>
      </c>
      <c r="N28" s="14">
        <f t="shared" ref="N28:N30" si="17">L28+M28</f>
        <v>673380</v>
      </c>
      <c r="P28" s="3" t="s">
        <v>13</v>
      </c>
      <c r="Q28" s="2">
        <v>174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174</v>
      </c>
      <c r="AB28" s="13">
        <f t="shared" si="18"/>
        <v>0</v>
      </c>
      <c r="AC28" s="14">
        <f t="shared" ref="AC28:AC30" si="19">AA28+AB28</f>
        <v>174</v>
      </c>
      <c r="AE28" s="3" t="s">
        <v>13</v>
      </c>
      <c r="AF28" s="2">
        <f t="shared" ref="AF28:AF31" si="20">IFERROR(B28/Q28, "N.A.")</f>
        <v>3870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3870</v>
      </c>
      <c r="AQ28" s="13" t="str">
        <f t="shared" si="15"/>
        <v>N.A.</v>
      </c>
      <c r="AR28" s="14">
        <f t="shared" si="15"/>
        <v>3870</v>
      </c>
    </row>
    <row r="29" spans="1:44" ht="15" customHeight="1" thickBot="1" x14ac:dyDescent="0.3">
      <c r="A29" s="3" t="s">
        <v>14</v>
      </c>
      <c r="B29" s="2">
        <v>4535584</v>
      </c>
      <c r="C29" s="2">
        <v>18793680</v>
      </c>
      <c r="D29" s="2"/>
      <c r="E29" s="2"/>
      <c r="F29" s="2"/>
      <c r="G29" s="2"/>
      <c r="H29" s="2"/>
      <c r="I29" s="2">
        <v>0</v>
      </c>
      <c r="J29" s="2"/>
      <c r="K29" s="2"/>
      <c r="L29" s="1">
        <f t="shared" si="16"/>
        <v>4535584</v>
      </c>
      <c r="M29" s="13">
        <f t="shared" si="16"/>
        <v>18793680</v>
      </c>
      <c r="N29" s="14">
        <f t="shared" si="17"/>
        <v>23329264</v>
      </c>
      <c r="P29" s="3" t="s">
        <v>14</v>
      </c>
      <c r="Q29" s="2">
        <v>944</v>
      </c>
      <c r="R29" s="2">
        <v>1918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74</v>
      </c>
      <c r="Y29" s="2">
        <v>0</v>
      </c>
      <c r="Z29" s="2">
        <v>0</v>
      </c>
      <c r="AA29" s="1">
        <f t="shared" si="18"/>
        <v>944</v>
      </c>
      <c r="AB29" s="13">
        <f t="shared" si="18"/>
        <v>1992</v>
      </c>
      <c r="AC29" s="14">
        <f t="shared" si="19"/>
        <v>2936</v>
      </c>
      <c r="AE29" s="3" t="s">
        <v>14</v>
      </c>
      <c r="AF29" s="2">
        <f t="shared" si="20"/>
        <v>4804.6440677966102</v>
      </c>
      <c r="AG29" s="2">
        <f t="shared" si="15"/>
        <v>9798.5818561001051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0</v>
      </c>
      <c r="AN29" s="2" t="str">
        <f t="shared" si="15"/>
        <v>N.A.</v>
      </c>
      <c r="AO29" s="2" t="str">
        <f t="shared" si="15"/>
        <v>N.A.</v>
      </c>
      <c r="AP29" s="15">
        <f t="shared" si="15"/>
        <v>4804.6440677966102</v>
      </c>
      <c r="AQ29" s="13">
        <f t="shared" si="15"/>
        <v>9434.5783132530123</v>
      </c>
      <c r="AR29" s="14">
        <f t="shared" si="15"/>
        <v>7945.9346049046326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222</v>
      </c>
      <c r="X30" s="2">
        <v>0</v>
      </c>
      <c r="Y30" s="2">
        <v>74</v>
      </c>
      <c r="Z30" s="2">
        <v>0</v>
      </c>
      <c r="AA30" s="1">
        <f t="shared" si="18"/>
        <v>296</v>
      </c>
      <c r="AB30" s="13">
        <f t="shared" si="18"/>
        <v>0</v>
      </c>
      <c r="AC30" s="17">
        <f t="shared" si="19"/>
        <v>296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10682864.000000002</v>
      </c>
      <c r="C31" s="2">
        <v>18793680</v>
      </c>
      <c r="D31" s="2">
        <v>1305000</v>
      </c>
      <c r="E31" s="2"/>
      <c r="F31" s="2">
        <v>0</v>
      </c>
      <c r="G31" s="2"/>
      <c r="H31" s="2">
        <v>2177020.0000000005</v>
      </c>
      <c r="I31" s="2">
        <v>0</v>
      </c>
      <c r="J31" s="2">
        <v>0</v>
      </c>
      <c r="K31" s="2"/>
      <c r="L31" s="1">
        <f t="shared" ref="L31" si="21">B31+D31+F31+H31+J31</f>
        <v>14164884.000000002</v>
      </c>
      <c r="M31" s="13">
        <f t="shared" ref="M31" si="22">C31+E31+G31+I31+K31</f>
        <v>18793680</v>
      </c>
      <c r="N31" s="17">
        <f t="shared" ref="N31" si="23">L31+M31</f>
        <v>32958564</v>
      </c>
      <c r="P31" s="4" t="s">
        <v>16</v>
      </c>
      <c r="Q31" s="2">
        <v>2032</v>
      </c>
      <c r="R31" s="2">
        <v>1918</v>
      </c>
      <c r="S31" s="2">
        <v>174</v>
      </c>
      <c r="T31" s="2">
        <v>0</v>
      </c>
      <c r="U31" s="2">
        <v>74</v>
      </c>
      <c r="V31" s="2">
        <v>0</v>
      </c>
      <c r="W31" s="2">
        <v>544</v>
      </c>
      <c r="X31" s="2">
        <v>74</v>
      </c>
      <c r="Y31" s="2">
        <v>74</v>
      </c>
      <c r="Z31" s="2">
        <v>0</v>
      </c>
      <c r="AA31" s="1">
        <f t="shared" ref="AA31" si="24">Q31+S31+U31+W31+Y31</f>
        <v>2898</v>
      </c>
      <c r="AB31" s="13">
        <f t="shared" ref="AB31" si="25">R31+T31+V31+X31+Z31</f>
        <v>1992</v>
      </c>
      <c r="AC31" s="14">
        <f t="shared" ref="AC31" si="26">AA31+AB31</f>
        <v>4890</v>
      </c>
      <c r="AE31" s="4" t="s">
        <v>16</v>
      </c>
      <c r="AF31" s="2">
        <f t="shared" si="20"/>
        <v>5257.3149606299221</v>
      </c>
      <c r="AG31" s="2">
        <f t="shared" si="15"/>
        <v>9798.5818561001051</v>
      </c>
      <c r="AH31" s="2">
        <f t="shared" si="15"/>
        <v>7500</v>
      </c>
      <c r="AI31" s="2" t="str">
        <f t="shared" si="15"/>
        <v>N.A.</v>
      </c>
      <c r="AJ31" s="2">
        <f t="shared" si="15"/>
        <v>0</v>
      </c>
      <c r="AK31" s="2" t="str">
        <f t="shared" si="15"/>
        <v>N.A.</v>
      </c>
      <c r="AL31" s="2">
        <f t="shared" si="15"/>
        <v>4001.8750000000009</v>
      </c>
      <c r="AM31" s="2">
        <f t="shared" si="15"/>
        <v>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4887.8136645962741</v>
      </c>
      <c r="AQ31" s="13">
        <f t="shared" ref="AQ31" si="28">IFERROR(M31/AB31, "N.A.")</f>
        <v>9434.5783132530123</v>
      </c>
      <c r="AR31" s="14">
        <f t="shared" ref="AR31" si="29">IFERROR(N31/AC31, "N.A.")</f>
        <v>6739.9926380368097</v>
      </c>
    </row>
    <row r="32" spans="1:44" ht="15" customHeight="1" thickBot="1" x14ac:dyDescent="0.3">
      <c r="A32" s="5" t="s">
        <v>0</v>
      </c>
      <c r="B32" s="24">
        <f>B31+C31</f>
        <v>29476544</v>
      </c>
      <c r="C32" s="26"/>
      <c r="D32" s="24">
        <f>D31+E31</f>
        <v>1305000</v>
      </c>
      <c r="E32" s="26"/>
      <c r="F32" s="24">
        <f>F31+G31</f>
        <v>0</v>
      </c>
      <c r="G32" s="26"/>
      <c r="H32" s="24">
        <f>H31+I31</f>
        <v>2177020.0000000005</v>
      </c>
      <c r="I32" s="26"/>
      <c r="J32" s="24">
        <f>J31+K31</f>
        <v>0</v>
      </c>
      <c r="K32" s="26"/>
      <c r="L32" s="24">
        <f>L31+M31</f>
        <v>32958564</v>
      </c>
      <c r="M32" s="25"/>
      <c r="N32" s="18">
        <f>B32+D32+F32+H32+J32</f>
        <v>32958564</v>
      </c>
      <c r="P32" s="5" t="s">
        <v>0</v>
      </c>
      <c r="Q32" s="24">
        <f>Q31+R31</f>
        <v>3950</v>
      </c>
      <c r="R32" s="26"/>
      <c r="S32" s="24">
        <f>S31+T31</f>
        <v>174</v>
      </c>
      <c r="T32" s="26"/>
      <c r="U32" s="24">
        <f>U31+V31</f>
        <v>74</v>
      </c>
      <c r="V32" s="26"/>
      <c r="W32" s="24">
        <f>W31+X31</f>
        <v>618</v>
      </c>
      <c r="X32" s="26"/>
      <c r="Y32" s="24">
        <f>Y31+Z31</f>
        <v>74</v>
      </c>
      <c r="Z32" s="26"/>
      <c r="AA32" s="24">
        <f>AA31+AB31</f>
        <v>4890</v>
      </c>
      <c r="AB32" s="26"/>
      <c r="AC32" s="19">
        <f>Q32+S32+U32+W32+Y32</f>
        <v>4890</v>
      </c>
      <c r="AE32" s="5" t="s">
        <v>0</v>
      </c>
      <c r="AF32" s="27">
        <f>IFERROR(B32/Q32,"N.A.")</f>
        <v>7462.4162025316455</v>
      </c>
      <c r="AG32" s="28"/>
      <c r="AH32" s="27">
        <f>IFERROR(D32/S32,"N.A.")</f>
        <v>7500</v>
      </c>
      <c r="AI32" s="28"/>
      <c r="AJ32" s="27">
        <f>IFERROR(F32/U32,"N.A.")</f>
        <v>0</v>
      </c>
      <c r="AK32" s="28"/>
      <c r="AL32" s="27">
        <f>IFERROR(H32/W32,"N.A.")</f>
        <v>3522.6860841423954</v>
      </c>
      <c r="AM32" s="28"/>
      <c r="AN32" s="27">
        <f>IFERROR(J32/Y32,"N.A.")</f>
        <v>0</v>
      </c>
      <c r="AO32" s="28"/>
      <c r="AP32" s="27">
        <f>IFERROR(L32/AA32,"N.A.")</f>
        <v>6739.9926380368097</v>
      </c>
      <c r="AQ32" s="28"/>
      <c r="AR32" s="16">
        <f>IFERROR(N32/AC32, "N.A.")</f>
        <v>6739.9926380368097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6217219.9999999991</v>
      </c>
      <c r="I39" s="2"/>
      <c r="J39" s="2">
        <v>0</v>
      </c>
      <c r="K39" s="2"/>
      <c r="L39" s="1">
        <f>B39+D39+F39+H39+J39</f>
        <v>6217219.9999999991</v>
      </c>
      <c r="M39" s="13">
        <f>C39+E39+G39+I39+K39</f>
        <v>0</v>
      </c>
      <c r="N39" s="14">
        <f>L39+M39</f>
        <v>6217219.9999999991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994</v>
      </c>
      <c r="X39" s="2">
        <v>0</v>
      </c>
      <c r="Y39" s="2">
        <v>74</v>
      </c>
      <c r="Z39" s="2">
        <v>0</v>
      </c>
      <c r="AA39" s="1">
        <f>Q39+S39+U39+W39+Y39</f>
        <v>1068</v>
      </c>
      <c r="AB39" s="13">
        <f>R39+T39+V39+X39+Z39</f>
        <v>0</v>
      </c>
      <c r="AC39" s="14">
        <f>AA39+AB39</f>
        <v>1068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6254.7484909456734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5821.3670411985013</v>
      </c>
      <c r="AQ39" s="13" t="str">
        <f t="shared" si="30"/>
        <v>N.A.</v>
      </c>
      <c r="AR39" s="14">
        <f t="shared" si="30"/>
        <v>5821.3670411985013</v>
      </c>
    </row>
    <row r="40" spans="1:44" ht="15" customHeight="1" thickBot="1" x14ac:dyDescent="0.3">
      <c r="A40" s="3" t="s">
        <v>13</v>
      </c>
      <c r="B40" s="2">
        <v>190920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190920</v>
      </c>
      <c r="M40" s="13">
        <f t="shared" si="31"/>
        <v>0</v>
      </c>
      <c r="N40" s="14">
        <f t="shared" ref="N40:N42" si="32">L40+M40</f>
        <v>190920</v>
      </c>
      <c r="P40" s="3" t="s">
        <v>13</v>
      </c>
      <c r="Q40" s="2">
        <v>74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74</v>
      </c>
      <c r="AB40" s="13">
        <f t="shared" si="33"/>
        <v>0</v>
      </c>
      <c r="AC40" s="14">
        <f t="shared" ref="AC40:AC42" si="34">AA40+AB40</f>
        <v>74</v>
      </c>
      <c r="AE40" s="3" t="s">
        <v>13</v>
      </c>
      <c r="AF40" s="2">
        <f t="shared" ref="AF40:AF43" si="35">IFERROR(B40/Q40, "N.A.")</f>
        <v>2580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2580</v>
      </c>
      <c r="AQ40" s="13" t="str">
        <f t="shared" si="30"/>
        <v>N.A.</v>
      </c>
      <c r="AR40" s="14">
        <f t="shared" si="30"/>
        <v>2580</v>
      </c>
    </row>
    <row r="41" spans="1:44" ht="15" customHeight="1" thickBot="1" x14ac:dyDescent="0.3">
      <c r="A41" s="3" t="s">
        <v>14</v>
      </c>
      <c r="B41" s="2"/>
      <c r="C41" s="2">
        <v>13919999.999999998</v>
      </c>
      <c r="D41" s="2"/>
      <c r="E41" s="2"/>
      <c r="F41" s="2"/>
      <c r="G41" s="2">
        <v>696000</v>
      </c>
      <c r="H41" s="2"/>
      <c r="I41" s="2"/>
      <c r="J41" s="2"/>
      <c r="K41" s="2"/>
      <c r="L41" s="1">
        <f t="shared" si="31"/>
        <v>0</v>
      </c>
      <c r="M41" s="13">
        <f t="shared" si="31"/>
        <v>14615999.999999998</v>
      </c>
      <c r="N41" s="14">
        <f t="shared" si="32"/>
        <v>14615999.999999998</v>
      </c>
      <c r="P41" s="3" t="s">
        <v>14</v>
      </c>
      <c r="Q41" s="2">
        <v>0</v>
      </c>
      <c r="R41" s="2">
        <v>1218</v>
      </c>
      <c r="S41" s="2">
        <v>0</v>
      </c>
      <c r="T41" s="2">
        <v>0</v>
      </c>
      <c r="U41" s="2">
        <v>0</v>
      </c>
      <c r="V41" s="2">
        <v>174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0</v>
      </c>
      <c r="AB41" s="13">
        <f t="shared" si="33"/>
        <v>1392</v>
      </c>
      <c r="AC41" s="14">
        <f t="shared" si="34"/>
        <v>1392</v>
      </c>
      <c r="AE41" s="3" t="s">
        <v>14</v>
      </c>
      <c r="AF41" s="2" t="str">
        <f t="shared" si="35"/>
        <v>N.A.</v>
      </c>
      <c r="AG41" s="2">
        <f t="shared" si="30"/>
        <v>11428.571428571428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4000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>
        <f t="shared" si="30"/>
        <v>10499.999999999998</v>
      </c>
      <c r="AR41" s="14">
        <f t="shared" si="30"/>
        <v>10499.999999999998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190920</v>
      </c>
      <c r="C43" s="2">
        <v>13919999.999999998</v>
      </c>
      <c r="D43" s="2"/>
      <c r="E43" s="2"/>
      <c r="F43" s="2"/>
      <c r="G43" s="2">
        <v>696000</v>
      </c>
      <c r="H43" s="2">
        <v>6217219.9999999991</v>
      </c>
      <c r="I43" s="2"/>
      <c r="J43" s="2">
        <v>0</v>
      </c>
      <c r="K43" s="2"/>
      <c r="L43" s="1">
        <f t="shared" ref="L43" si="36">B43+D43+F43+H43+J43</f>
        <v>6408139.9999999991</v>
      </c>
      <c r="M43" s="13">
        <f t="shared" ref="M43" si="37">C43+E43+G43+I43+K43</f>
        <v>14615999.999999998</v>
      </c>
      <c r="N43" s="17">
        <f t="shared" ref="N43" si="38">L43+M43</f>
        <v>21024139.999999996</v>
      </c>
      <c r="P43" s="4" t="s">
        <v>16</v>
      </c>
      <c r="Q43" s="2">
        <v>74</v>
      </c>
      <c r="R43" s="2">
        <v>1218</v>
      </c>
      <c r="S43" s="2">
        <v>0</v>
      </c>
      <c r="T43" s="2">
        <v>0</v>
      </c>
      <c r="U43" s="2">
        <v>0</v>
      </c>
      <c r="V43" s="2">
        <v>174</v>
      </c>
      <c r="W43" s="2">
        <v>994</v>
      </c>
      <c r="X43" s="2">
        <v>0</v>
      </c>
      <c r="Y43" s="2">
        <v>74</v>
      </c>
      <c r="Z43" s="2">
        <v>0</v>
      </c>
      <c r="AA43" s="1">
        <f t="shared" ref="AA43" si="39">Q43+S43+U43+W43+Y43</f>
        <v>1142</v>
      </c>
      <c r="AB43" s="13">
        <f t="shared" ref="AB43" si="40">R43+T43+V43+X43+Z43</f>
        <v>1392</v>
      </c>
      <c r="AC43" s="17">
        <f t="shared" ref="AC43" si="41">AA43+AB43</f>
        <v>2534</v>
      </c>
      <c r="AE43" s="4" t="s">
        <v>16</v>
      </c>
      <c r="AF43" s="2">
        <f t="shared" si="35"/>
        <v>2580</v>
      </c>
      <c r="AG43" s="2">
        <f t="shared" si="30"/>
        <v>11428.571428571428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4000</v>
      </c>
      <c r="AL43" s="2">
        <f t="shared" si="30"/>
        <v>6254.7484909456734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5611.3309982486853</v>
      </c>
      <c r="AQ43" s="13">
        <f t="shared" ref="AQ43" si="43">IFERROR(M43/AB43, "N.A.")</f>
        <v>10499.999999999998</v>
      </c>
      <c r="AR43" s="14">
        <f t="shared" ref="AR43" si="44">IFERROR(N43/AC43, "N.A.")</f>
        <v>8296.819258089974</v>
      </c>
    </row>
    <row r="44" spans="1:44" ht="15" customHeight="1" thickBot="1" x14ac:dyDescent="0.3">
      <c r="A44" s="5" t="s">
        <v>0</v>
      </c>
      <c r="B44" s="24">
        <f>B43+C43</f>
        <v>14110919.999999998</v>
      </c>
      <c r="C44" s="26"/>
      <c r="D44" s="24">
        <f>D43+E43</f>
        <v>0</v>
      </c>
      <c r="E44" s="26"/>
      <c r="F44" s="24">
        <f>F43+G43</f>
        <v>696000</v>
      </c>
      <c r="G44" s="26"/>
      <c r="H44" s="24">
        <f>H43+I43</f>
        <v>6217219.9999999991</v>
      </c>
      <c r="I44" s="26"/>
      <c r="J44" s="24">
        <f>J43+K43</f>
        <v>0</v>
      </c>
      <c r="K44" s="26"/>
      <c r="L44" s="24">
        <f>L43+M43</f>
        <v>21024139.999999996</v>
      </c>
      <c r="M44" s="25"/>
      <c r="N44" s="18">
        <f>B44+D44+F44+H44+J44</f>
        <v>21024139.999999996</v>
      </c>
      <c r="P44" s="5" t="s">
        <v>0</v>
      </c>
      <c r="Q44" s="24">
        <f>Q43+R43</f>
        <v>1292</v>
      </c>
      <c r="R44" s="26"/>
      <c r="S44" s="24">
        <f>S43+T43</f>
        <v>0</v>
      </c>
      <c r="T44" s="26"/>
      <c r="U44" s="24">
        <f>U43+V43</f>
        <v>174</v>
      </c>
      <c r="V44" s="26"/>
      <c r="W44" s="24">
        <f>W43+X43</f>
        <v>994</v>
      </c>
      <c r="X44" s="26"/>
      <c r="Y44" s="24">
        <f>Y43+Z43</f>
        <v>74</v>
      </c>
      <c r="Z44" s="26"/>
      <c r="AA44" s="24">
        <f>AA43+AB43</f>
        <v>2534</v>
      </c>
      <c r="AB44" s="25"/>
      <c r="AC44" s="18">
        <f>Q44+S44+U44+W44+Y44</f>
        <v>2534</v>
      </c>
      <c r="AE44" s="5" t="s">
        <v>0</v>
      </c>
      <c r="AF44" s="27">
        <f>IFERROR(B44/Q44,"N.A.")</f>
        <v>10921.764705882351</v>
      </c>
      <c r="AG44" s="28"/>
      <c r="AH44" s="27" t="str">
        <f>IFERROR(D44/S44,"N.A.")</f>
        <v>N.A.</v>
      </c>
      <c r="AI44" s="28"/>
      <c r="AJ44" s="27">
        <f>IFERROR(F44/U44,"N.A.")</f>
        <v>4000</v>
      </c>
      <c r="AK44" s="28"/>
      <c r="AL44" s="27">
        <f>IFERROR(H44/W44,"N.A.")</f>
        <v>6254.7484909456734</v>
      </c>
      <c r="AM44" s="28"/>
      <c r="AN44" s="27">
        <f>IFERROR(J44/Y44,"N.A.")</f>
        <v>0</v>
      </c>
      <c r="AO44" s="28"/>
      <c r="AP44" s="27">
        <f>IFERROR(L44/AA44,"N.A.")</f>
        <v>8296.819258089974</v>
      </c>
      <c r="AQ44" s="28"/>
      <c r="AR44" s="16">
        <f>IFERROR(N44/AC44, "N.A.")</f>
        <v>8296.819258089974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metadata/properties"/>
    <ds:schemaRef ds:uri="3946fdfc-da00-409a-95df-cd9f19cc2a9a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2012 T3</dc:title>
  <dc:subject>Matriz Hussmanns Quintana Roo, 2012-T3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2025-12-16T14:32:23Z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